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WebImage.xml" ContentType="application/vnd.ms-excel.rdrichvaluewebimage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y Drive\MarcoFilocamo.it_GD\Sito Ufficiale\Excel_MF.IT\FUNZIONE_IMMAGINE\"/>
    </mc:Choice>
  </mc:AlternateContent>
  <xr:revisionPtr revIDLastSave="0" documentId="13_ncr:1_{2945F47F-C0B1-4758-A6B2-2BB7B9B4253A}" xr6:coauthVersionLast="47" xr6:coauthVersionMax="47" xr10:uidLastSave="{00000000-0000-0000-0000-000000000000}"/>
  <bookViews>
    <workbookView xWindow="-108" yWindow="-108" windowWidth="23256" windowHeight="13176" xr2:uid="{6B2BD6E9-4F5C-4563-94E7-0415327F014D}"/>
  </bookViews>
  <sheets>
    <sheet name="CHI_SONO &gt;" sheetId="6" r:id="rId1"/>
    <sheet name="DB" sheetId="1" r:id="rId2"/>
    <sheet name="DYNAMIC_DASHBOARD" sheetId="2" r:id="rId3"/>
    <sheet name="ONE_PLAYER_REPORT" sheetId="4" r:id="rId4"/>
    <sheet name="LIST" sheetId="5" state="hidden" r:id="rId5"/>
    <sheet name="PLAYER_VS_PLAYER" sheetId="3" r:id="rId6"/>
  </sheets>
  <externalReferences>
    <externalReference r:id="rId7"/>
  </externalReferences>
  <definedNames>
    <definedName name="FiltroDati_PLAYER">#N/A</definedName>
    <definedName name="GIOCATORI_POSSIBILI">_xlfn.ANCHORARRAY([1]DB_365!$E$2)</definedName>
    <definedName name="PLAYERZ">TBL[PICTURE]</definedName>
  </definedNames>
  <calcPr calcId="191029" calcOnSave="0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8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" i="4" l="1"/>
  <c r="B7" i="2" a="1"/>
  <c r="B7" i="2" s="1"/>
  <c r="B28" i="6" l="1"/>
  <c r="B26" i="6"/>
  <c r="B24" i="6"/>
  <c r="B23" i="6"/>
  <c r="B22" i="6"/>
  <c r="B21" i="6"/>
  <c r="B19" i="6"/>
  <c r="B18" i="6"/>
  <c r="B17" i="6"/>
  <c r="B16" i="6"/>
  <c r="B14" i="6"/>
  <c r="B13" i="6"/>
  <c r="B12" i="6"/>
  <c r="B11" i="6"/>
  <c r="B7" i="6"/>
  <c r="I5" i="3" l="1"/>
  <c r="I6" i="3"/>
  <c r="I7" i="3"/>
  <c r="I8" i="3"/>
  <c r="I9" i="3"/>
  <c r="I10" i="3"/>
  <c r="I11" i="3"/>
  <c r="I12" i="3"/>
  <c r="I13" i="3"/>
  <c r="B4" i="1"/>
  <c r="C3" i="5" s="1" a="1"/>
  <c r="C3" i="5" s="1"/>
  <c r="B5" i="1"/>
  <c r="B6" i="1"/>
  <c r="B7" i="1"/>
  <c r="B8" i="1"/>
  <c r="B9" i="1"/>
  <c r="B10" i="1"/>
  <c r="B11" i="1"/>
  <c r="B12" i="1"/>
  <c r="B13" i="1"/>
  <c r="B14" i="1"/>
  <c r="E6" i="2" s="1"/>
  <c r="B15" i="1"/>
  <c r="B16" i="1"/>
  <c r="B17" i="1"/>
  <c r="B18" i="1"/>
  <c r="B19" i="1"/>
  <c r="B20" i="1"/>
  <c r="E5" i="4"/>
  <c r="D5" i="4"/>
  <c r="D4" i="4"/>
  <c r="E3" i="4"/>
  <c r="D3" i="4"/>
  <c r="B26" i="3"/>
  <c r="C24" i="3"/>
  <c r="C23" i="3"/>
  <c r="C22" i="3"/>
  <c r="C21" i="3"/>
  <c r="C20" i="3"/>
  <c r="C19" i="3"/>
  <c r="C18" i="3"/>
  <c r="C17" i="3"/>
  <c r="C16" i="3"/>
  <c r="G13" i="3"/>
  <c r="G12" i="3"/>
  <c r="G11" i="3"/>
  <c r="G10" i="3"/>
  <c r="G9" i="3"/>
  <c r="G8" i="3"/>
  <c r="G7" i="3"/>
  <c r="G6" i="3"/>
  <c r="K5" i="3" a="1"/>
  <c r="K5" i="3" s="1"/>
  <c r="G5" i="3"/>
  <c r="C26" i="3" l="1"/>
  <c r="K6" i="3" s="1" a="1"/>
  <c r="K6" i="3" s="1"/>
  <c r="K8" i="3" s="1"/>
  <c r="S6" i="3" l="1"/>
  <c r="S2" i="3" s="1"/>
  <c r="S3" i="3" l="1"/>
  <c r="Q6" i="3" l="1"/>
  <c r="Q3" i="3" l="1"/>
  <c r="Q2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5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</futureMetadata>
  <cellMetadata count="1">
    <bk>
      <rc t="1" v="0"/>
    </bk>
  </cellMetadata>
  <valueMetadata count="53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  <bk>
      <rc t="2" v="24"/>
    </bk>
    <bk>
      <rc t="2" v="25"/>
    </bk>
    <bk>
      <rc t="2" v="26"/>
    </bk>
    <bk>
      <rc t="2" v="27"/>
    </bk>
    <bk>
      <rc t="2" v="28"/>
    </bk>
    <bk>
      <rc t="2" v="29"/>
    </bk>
    <bk>
      <rc t="2" v="30"/>
    </bk>
    <bk>
      <rc t="2" v="31"/>
    </bk>
    <bk>
      <rc t="2" v="32"/>
    </bk>
    <bk>
      <rc t="2" v="33"/>
    </bk>
    <bk>
      <rc t="2" v="34"/>
    </bk>
    <bk>
      <rc t="2" v="35"/>
    </bk>
    <bk>
      <rc t="2" v="36"/>
    </bk>
    <bk>
      <rc t="2" v="37"/>
    </bk>
    <bk>
      <rc t="2" v="38"/>
    </bk>
    <bk>
      <rc t="2" v="39"/>
    </bk>
    <bk>
      <rc t="2" v="40"/>
    </bk>
    <bk>
      <rc t="2" v="41"/>
    </bk>
    <bk>
      <rc t="2" v="42"/>
    </bk>
    <bk>
      <rc t="2" v="43"/>
    </bk>
    <bk>
      <rc t="2" v="44"/>
    </bk>
    <bk>
      <rc t="2" v="45"/>
    </bk>
    <bk>
      <rc t="2" v="46"/>
    </bk>
    <bk>
      <rc t="2" v="47"/>
    </bk>
    <bk>
      <rc t="2" v="48"/>
    </bk>
    <bk>
      <rc t="2" v="49"/>
    </bk>
    <bk>
      <rc t="2" v="50"/>
    </bk>
    <bk>
      <rc t="2" v="51"/>
    </bk>
    <bk>
      <rc t="2" v="52"/>
    </bk>
  </valueMetadata>
</metadata>
</file>

<file path=xl/sharedStrings.xml><?xml version="1.0" encoding="utf-8"?>
<sst xmlns="http://schemas.openxmlformats.org/spreadsheetml/2006/main" count="138" uniqueCount="104">
  <si>
    <t>NAME</t>
  </si>
  <si>
    <t>POS</t>
  </si>
  <si>
    <t>AGE</t>
  </si>
  <si>
    <t>SALARY</t>
  </si>
  <si>
    <t>https://a.espncdn.com/i/headshots/nba/players/full/4431767.png</t>
  </si>
  <si>
    <t>G</t>
  </si>
  <si>
    <t>https://a.espncdn.com/i/headshots/nba/players/full/4065670.png</t>
  </si>
  <si>
    <t>SF</t>
  </si>
  <si>
    <t>https://a.espncdn.com/i/headshots/nba/players/full/3934723.png</t>
  </si>
  <si>
    <t>C</t>
  </si>
  <si>
    <t>https://a.espncdn.com/i/headshots/nba/players/full/2581018.png</t>
  </si>
  <si>
    <t>SG</t>
  </si>
  <si>
    <t>https://a.espncdn.com/i/headshots/nba/players/full/4230557.png</t>
  </si>
  <si>
    <t>https://a.espncdn.com/i/headshots/nba/players/full/4278585.png</t>
  </si>
  <si>
    <t>https://a.espncdn.com/i/headshots/nba/players/full/3064290.png</t>
  </si>
  <si>
    <t>PF</t>
  </si>
  <si>
    <t>https://a.espncdn.com/i/headshots/nba/players/full/3209.png</t>
  </si>
  <si>
    <t>https://a.espncdn.com/i/headshots/nba/players/full/6443.png</t>
  </si>
  <si>
    <t>PG</t>
  </si>
  <si>
    <t>https://a.espncdn.com/i/headshots/nba/players/full/3112335.png</t>
  </si>
  <si>
    <t>https://a.espncdn.com/i/headshots/nba/players/full/3442.png</t>
  </si>
  <si>
    <t>https://a.espncdn.com/i/headshots/nba/players/full/3936299.png</t>
  </si>
  <si>
    <t>https://a.espncdn.com/i/headshots/nba/players/full/4431690.png</t>
  </si>
  <si>
    <t>https://a.espncdn.com/i/headshots/nba/players/full/4278104.png</t>
  </si>
  <si>
    <t>https://a.espncdn.com/i/headshots/nba/players/full/4305.png</t>
  </si>
  <si>
    <t>https://a.espncdn.com/i/headshots/nba/players/full/4576087.png</t>
  </si>
  <si>
    <t>F</t>
  </si>
  <si>
    <t>https://a.espncdn.com/i/headshots/nba/players/full/4065653.png</t>
  </si>
  <si>
    <t>PICTURE</t>
  </si>
  <si>
    <t>LINK</t>
  </si>
  <si>
    <t>PLAYER</t>
  </si>
  <si>
    <t>FROM</t>
  </si>
  <si>
    <t>TO</t>
  </si>
  <si>
    <t>NUMBER</t>
  </si>
  <si>
    <t>WEIGHT</t>
  </si>
  <si>
    <t>HEIGHT</t>
  </si>
  <si>
    <t>Nikola Jokic</t>
  </si>
  <si>
    <t>Jamal Murray</t>
  </si>
  <si>
    <t>Michael Porter Jr.</t>
  </si>
  <si>
    <t>Aaron Gordon</t>
  </si>
  <si>
    <t>Kentavious Caldwell-Pope</t>
  </si>
  <si>
    <t>Bruce Brown</t>
  </si>
  <si>
    <t>Ish Smith</t>
  </si>
  <si>
    <t>Jeff Green</t>
  </si>
  <si>
    <t>Christian Braun</t>
  </si>
  <si>
    <t>Zeke Nnaji</t>
  </si>
  <si>
    <t>Vlatko Cancar</t>
  </si>
  <si>
    <t>Peyton Watson</t>
  </si>
  <si>
    <t>Thomas Bryant</t>
  </si>
  <si>
    <t>DeAndre Jordan</t>
  </si>
  <si>
    <t>Reggie Jackson</t>
  </si>
  <si>
    <t>Collin Gillespie</t>
  </si>
  <si>
    <t>Jack White</t>
  </si>
  <si>
    <t>POINTS</t>
  </si>
  <si>
    <t>REBOUNDS</t>
  </si>
  <si>
    <t>ASSISTS</t>
  </si>
  <si>
    <t>Jimmy Butler</t>
  </si>
  <si>
    <t>Jayson Tatum</t>
  </si>
  <si>
    <t>Jaylen Brown</t>
  </si>
  <si>
    <t>Bam Adebayo</t>
  </si>
  <si>
    <t>Anthony Davis</t>
  </si>
  <si>
    <t>Kevon Looney</t>
  </si>
  <si>
    <t>LeBron James</t>
  </si>
  <si>
    <t>https://a.espncdn.com/combiner/i?img=/i/headshots/nba/players/full/6430.png&amp;w=350&amp;h=254</t>
  </si>
  <si>
    <t>https://a.espncdn.com/combiner/i?img=/i/headshots/nba/players/full/3112335.png&amp;w=350&amp;h=254</t>
  </si>
  <si>
    <t>https://a.espncdn.com/combiner/i?img=/i/headshots/nba/players/full/3936299.png&amp;h=80&amp;w=110&amp;scale=crop</t>
  </si>
  <si>
    <t>https://a.espncdn.com/combiner/i?img=/i/headshots/nba/players/full/4066261.png&amp;h=80&amp;w=110&amp;scale=crop</t>
  </si>
  <si>
    <t>https://a.espncdn.com/combiner/i?img=/i/headshots/nba/players/full/1966.png&amp;h=80&amp;w=110&amp;scale=crop</t>
  </si>
  <si>
    <t>https://a.espncdn.com/combiner/i?img=/i/headshots/nba/players/full/6583.png&amp;h=80&amp;w=110&amp;scale=crop</t>
  </si>
  <si>
    <t>https://a.espncdn.com/combiner/i?img=/i/headshots/nba/players/full/3155535.png&amp;h=80&amp;w=110&amp;scale=crop</t>
  </si>
  <si>
    <t>https://a.espncdn.com/combiner/i?img=/i/headshots/nba/players/full/3917376.png&amp;h=80&amp;w=110&amp;scale=crop</t>
  </si>
  <si>
    <t>https://a.espncdn.com/combiner/i?img=/i/headshots/nba/players/full/4065648.png&amp;h=80&amp;w=110&amp;scale=crop</t>
  </si>
  <si>
    <t>PICTURE_LINK</t>
  </si>
  <si>
    <t>SUB</t>
  </si>
  <si>
    <t>PTS</t>
  </si>
  <si>
    <t>REB</t>
  </si>
  <si>
    <t>AST</t>
  </si>
  <si>
    <t>VS</t>
  </si>
  <si>
    <t>ONE_PLAYER REPORT</t>
  </si>
  <si>
    <t>DYNAMIC_DASHBOARD</t>
  </si>
  <si>
    <t>PLAYER VS PLAYER</t>
  </si>
  <si>
    <t>PLAYERS</t>
  </si>
  <si>
    <t>TEAM_LINK</t>
  </si>
  <si>
    <t>PIC_TEAM</t>
  </si>
  <si>
    <t>Mi chiamo Marco Filocamo e sono esperto nell'utilizzo di Microsoft Excel.</t>
  </si>
  <si>
    <t>Realizzo corsi di formazione (in aula, online, 1:1) e progetti di consulenza con aziende e privati.</t>
  </si>
  <si>
    <t>Disegno e organizzo corsi di formazione in aziende di varie dimensioni (da startup a multinazionali). Il mio metodo è votato alla pratica, utilizzando casi reali</t>
  </si>
  <si>
    <t>Progetto e realizzo file personalizzati, risolvendo problemi e velocizzando il tuo lavoro con soluzioni dedicate.</t>
  </si>
  <si>
    <t>Corso scorrevole e di facile comprensione, utile anche a chi usa già Excel.</t>
  </si>
  <si>
    <t>Fantastico corso. Mi ha illuminato sull'uso base di Excel. Da seguire</t>
  </si>
  <si>
    <t>Sono riuscita a capire veramente come funziona Excel, il corso è stato chiarissimo e piacevole da seguire.</t>
  </si>
  <si>
    <t>Ho seguito il corso Excel avanzato, molto interessante, parecchie funzioni le utilizzo già, ma ritengo che avete fatto un bellissimo lavoro di divulgazione, complimenti anche per l'esposizione chiara.</t>
  </si>
  <si>
    <t>Ti ho scoperto grazie al tuo videocorso "Excel Avanzato" su Learnn, (che ho trovato FENOMENALE).</t>
  </si>
  <si>
    <t>Ottimo corso, ben fatto e molto utile. Non vedo l’ora di mettere in pratica quanto appreso.</t>
  </si>
  <si>
    <t>Corso molto intenso e ben strutturato alla scoperta di funzioni avanzate di Excel</t>
  </si>
  <si>
    <t>Fantastico , le cose che ho appreso mi saranno molto utili al lavoro. Grazie mille</t>
  </si>
  <si>
    <t>Molto utile e spiegato bene. Adesso, è da mettere in pratica - devo provare e riprovare per ricordare tutto. Bello!</t>
  </si>
  <si>
    <t>www.marcofilocamo.it</t>
  </si>
  <si>
    <t>Formazione &amp; consulenza Microsoft Excel</t>
  </si>
  <si>
    <t>https://a.espncdn.com/combiner/i?img=/i/teamlogos/nba/500/den.png</t>
  </si>
  <si>
    <t>https://a.espncdn.com/combiner/i?img=/i/teamlogos/nba/500/mia.png</t>
  </si>
  <si>
    <t>https://a.espncdn.com/combiner/i?img=/i/teamlogos/nba/500/bos.png</t>
  </si>
  <si>
    <t>https://a.espncdn.com/combiner/i?img=/i/teamlogos/nba/500/lal.png</t>
  </si>
  <si>
    <t>https://a.espncdn.com/combiner/i?img=/i/teamlogos/nba/500/gs.png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</si>
</sst>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164" formatCode="[$$-409]#,##0.00"/>
    <numFmt numFmtId="165" formatCode="[&gt;1]General\ &quot;Players&quot;;[=1]General\ &quot;Player&quot;;;"/>
    <numFmt numFmtId="166" formatCode="&quot;Age:&quot;\ General"/>
    <numFmt numFmtId="167" formatCode=";;;&quot;Role:&quot;\ General"/>
    <numFmt numFmtId="168" formatCode="&quot;Salary:&quot;\ [$$-409]#,##0"/>
    <numFmt numFmtId="169" formatCode="&quot;Jersey #&quot;General"/>
    <numFmt numFmtId="170" formatCode="[$$-409]#,##0"/>
  </numFmts>
  <fonts count="31" x14ac:knownFonts="1">
    <font>
      <sz val="16"/>
      <color theme="1"/>
      <name val="Segoe UI"/>
      <family val="2"/>
    </font>
    <font>
      <sz val="8"/>
      <name val="Segoe UI"/>
      <family val="2"/>
    </font>
    <font>
      <i/>
      <sz val="10"/>
      <color theme="1"/>
      <name val="Segoe UI"/>
      <family val="2"/>
    </font>
    <font>
      <i/>
      <sz val="12"/>
      <color theme="1"/>
      <name val="Segoe UI"/>
      <family val="2"/>
    </font>
    <font>
      <b/>
      <sz val="16"/>
      <color theme="0"/>
      <name val="Segoe UI"/>
      <family val="2"/>
    </font>
    <font>
      <b/>
      <sz val="16"/>
      <color rgb="FF0E2240"/>
      <name val="Segoe UI"/>
      <family val="2"/>
    </font>
    <font>
      <b/>
      <i/>
      <sz val="12"/>
      <color rgb="FF8B2131"/>
      <name val="Segoe UI"/>
      <family val="2"/>
    </font>
    <font>
      <b/>
      <i/>
      <sz val="12"/>
      <color rgb="FF1D428A"/>
      <name val="Segoe UI"/>
      <family val="2"/>
    </font>
    <font>
      <b/>
      <i/>
      <sz val="12"/>
      <color rgb="FF0E2240"/>
      <name val="Segoe UI"/>
      <family val="2"/>
    </font>
    <font>
      <b/>
      <sz val="16"/>
      <color theme="1"/>
      <name val="Segoe UI"/>
      <family val="2"/>
    </font>
    <font>
      <u/>
      <sz val="16"/>
      <color theme="10"/>
      <name val="Segoe UI"/>
      <family val="2"/>
    </font>
    <font>
      <b/>
      <sz val="16"/>
      <color rgb="FF7030A0"/>
      <name val="Segoe UI"/>
      <family val="2"/>
    </font>
    <font>
      <b/>
      <sz val="16"/>
      <name val="Segoe UI"/>
      <family val="2"/>
    </font>
    <font>
      <b/>
      <i/>
      <sz val="16"/>
      <color theme="0" tint="-0.34998626667073579"/>
      <name val="Segoe UI"/>
      <family val="2"/>
    </font>
    <font>
      <b/>
      <sz val="16"/>
      <color theme="0" tint="-0.34998626667073579"/>
      <name val="Segoe UI"/>
      <family val="2"/>
    </font>
    <font>
      <b/>
      <sz val="12"/>
      <color theme="0" tint="-0.34998626667073579"/>
      <name val="Segoe UI"/>
      <family val="2"/>
    </font>
    <font>
      <sz val="16"/>
      <color theme="1"/>
      <name val="Segoe UI"/>
      <family val="2"/>
    </font>
    <font>
      <sz val="16"/>
      <color theme="1"/>
      <name val="Open Sans"/>
      <family val="2"/>
    </font>
    <font>
      <u/>
      <sz val="16"/>
      <color theme="10"/>
      <name val="Open Sans"/>
      <family val="2"/>
    </font>
    <font>
      <sz val="12"/>
      <color theme="10"/>
      <name val="Segoe UI"/>
      <family val="2"/>
    </font>
    <font>
      <sz val="14"/>
      <color theme="1"/>
      <name val="Segoe UI"/>
      <family val="2"/>
    </font>
    <font>
      <b/>
      <sz val="14"/>
      <color theme="0"/>
      <name val="Segoe UI"/>
      <family val="2"/>
    </font>
    <font>
      <b/>
      <sz val="16"/>
      <color rgb="FFFF0000"/>
      <name val="Segoe UI"/>
      <family val="2"/>
    </font>
    <font>
      <sz val="12"/>
      <color theme="1"/>
      <name val="Segoe UI"/>
      <family val="2"/>
    </font>
    <font>
      <b/>
      <sz val="16"/>
      <color theme="10"/>
      <name val="Segoe UI"/>
      <family val="2"/>
    </font>
    <font>
      <sz val="12"/>
      <color theme="9" tint="-0.249977111117893"/>
      <name val="Segoe UI"/>
      <family val="2"/>
    </font>
    <font>
      <b/>
      <sz val="16"/>
      <color theme="9" tint="-0.499984740745262"/>
      <name val="Segoe UI"/>
      <family val="2"/>
    </font>
    <font>
      <b/>
      <sz val="14"/>
      <color theme="9" tint="-0.499984740745262"/>
      <name val="Segoe UI"/>
      <family val="2"/>
    </font>
    <font>
      <b/>
      <sz val="14"/>
      <color theme="8" tint="-0.499984740745262"/>
      <name val="Segoe UI"/>
      <family val="2"/>
    </font>
    <font>
      <b/>
      <sz val="12"/>
      <color theme="9" tint="-0.499984740745262"/>
      <name val="Segoe UI"/>
      <family val="2"/>
    </font>
    <font>
      <i/>
      <sz val="12"/>
      <color theme="9" tint="-0.499984740745262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7"/>
      </bottom>
      <diagonal/>
    </border>
    <border>
      <left/>
      <right/>
      <top style="thick">
        <color theme="7"/>
      </top>
      <bottom/>
      <diagonal/>
    </border>
    <border>
      <left style="thick">
        <color theme="7"/>
      </left>
      <right/>
      <top/>
      <bottom/>
      <diagonal/>
    </border>
    <border>
      <left style="thick">
        <color theme="7"/>
      </left>
      <right/>
      <top/>
      <bottom style="thick">
        <color theme="7"/>
      </bottom>
      <diagonal/>
    </border>
    <border>
      <left style="thick">
        <color theme="7"/>
      </left>
      <right/>
      <top style="thick">
        <color theme="7"/>
      </top>
      <bottom/>
      <diagonal/>
    </border>
    <border>
      <left/>
      <right style="thick">
        <color theme="7"/>
      </right>
      <top style="thick">
        <color theme="7"/>
      </top>
      <bottom/>
      <diagonal/>
    </border>
    <border>
      <left/>
      <right style="thick">
        <color theme="7"/>
      </right>
      <top/>
      <bottom/>
      <diagonal/>
    </border>
    <border>
      <left/>
      <right style="thick">
        <color theme="7"/>
      </right>
      <top/>
      <bottom style="thick">
        <color theme="7"/>
      </bottom>
      <diagonal/>
    </border>
  </borders>
  <cellStyleXfs count="5">
    <xf numFmtId="0" fontId="0" fillId="0" borderId="0"/>
    <xf numFmtId="0" fontId="10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62">
    <xf numFmtId="0" fontId="0" fillId="0" borderId="0" xfId="0"/>
    <xf numFmtId="164" fontId="0" fillId="0" borderId="0" xfId="0" applyNumberFormat="1"/>
    <xf numFmtId="0" fontId="2" fillId="0" borderId="0" xfId="0" applyFont="1" applyAlignment="1">
      <alignment horizontal="right"/>
    </xf>
    <xf numFmtId="164" fontId="0" fillId="2" borderId="0" xfId="0" applyNumberFormat="1" applyFill="1"/>
    <xf numFmtId="164" fontId="0" fillId="2" borderId="1" xfId="0" applyNumberFormat="1" applyFill="1" applyBorder="1"/>
    <xf numFmtId="165" fontId="3" fillId="0" borderId="1" xfId="0" applyNumberFormat="1" applyFont="1" applyBorder="1" applyAlignment="1">
      <alignment horizontal="center"/>
    </xf>
    <xf numFmtId="164" fontId="4" fillId="3" borderId="1" xfId="0" applyNumberFormat="1" applyFont="1" applyFill="1" applyBorder="1" applyAlignment="1">
      <alignment horizontal="right"/>
    </xf>
    <xf numFmtId="0" fontId="0" fillId="0" borderId="1" xfId="0" applyBorder="1"/>
    <xf numFmtId="0" fontId="0" fillId="0" borderId="2" xfId="0" applyBorder="1" applyAlignment="1">
      <alignment vertical="center"/>
    </xf>
    <xf numFmtId="0" fontId="0" fillId="0" borderId="2" xfId="0" applyBorder="1"/>
    <xf numFmtId="165" fontId="3" fillId="0" borderId="0" xfId="0" applyNumberFormat="1" applyFont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167" fontId="7" fillId="0" borderId="0" xfId="0" applyNumberFormat="1" applyFont="1"/>
    <xf numFmtId="169" fontId="6" fillId="0" borderId="3" xfId="0" applyNumberFormat="1" applyFont="1" applyBorder="1" applyAlignment="1">
      <alignment horizontal="left"/>
    </xf>
    <xf numFmtId="0" fontId="0" fillId="0" borderId="4" xfId="0" applyBorder="1" applyAlignment="1">
      <alignment horizontal="center"/>
    </xf>
    <xf numFmtId="0" fontId="5" fillId="0" borderId="4" xfId="0" applyFont="1" applyBorder="1"/>
    <xf numFmtId="166" fontId="8" fillId="0" borderId="8" xfId="0" applyNumberFormat="1" applyFont="1" applyBorder="1"/>
    <xf numFmtId="0" fontId="7" fillId="0" borderId="9" xfId="0" applyFont="1" applyBorder="1" applyAlignment="1">
      <alignment horizontal="right"/>
    </xf>
    <xf numFmtId="0" fontId="0" fillId="0" borderId="3" xfId="0" applyBorder="1"/>
    <xf numFmtId="168" fontId="6" fillId="0" borderId="10" xfId="0" applyNumberFormat="1" applyFont="1" applyBorder="1" applyAlignment="1">
      <alignment horizontal="right"/>
    </xf>
    <xf numFmtId="1" fontId="0" fillId="0" borderId="0" xfId="0" applyNumberFormat="1"/>
    <xf numFmtId="170" fontId="0" fillId="0" borderId="2" xfId="0" applyNumberFormat="1" applyBorder="1"/>
    <xf numFmtId="170" fontId="0" fillId="0" borderId="1" xfId="0" applyNumberFormat="1" applyBorder="1"/>
    <xf numFmtId="170" fontId="0" fillId="0" borderId="0" xfId="0" applyNumberFormat="1"/>
    <xf numFmtId="0" fontId="4" fillId="3" borderId="0" xfId="0" applyFont="1" applyFill="1"/>
    <xf numFmtId="0" fontId="10" fillId="0" borderId="0" xfId="1"/>
    <xf numFmtId="0" fontId="11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9" fillId="0" borderId="0" xfId="0" applyFont="1"/>
    <xf numFmtId="0" fontId="15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2" applyFont="1"/>
    <xf numFmtId="0" fontId="16" fillId="0" borderId="0" xfId="2" applyFont="1" applyProtection="1">
      <protection locked="0"/>
    </xf>
    <xf numFmtId="0" fontId="19" fillId="0" borderId="0" xfId="3" applyFont="1" applyFill="1" applyProtection="1"/>
    <xf numFmtId="0" fontId="20" fillId="0" borderId="0" xfId="2" applyFont="1"/>
    <xf numFmtId="0" fontId="20" fillId="0" borderId="0" xfId="2" applyFont="1" applyProtection="1">
      <protection locked="0"/>
    </xf>
    <xf numFmtId="0" fontId="21" fillId="4" borderId="0" xfId="3" applyFont="1" applyFill="1" applyAlignment="1" applyProtection="1">
      <alignment horizontal="left" vertical="center"/>
    </xf>
    <xf numFmtId="0" fontId="22" fillId="0" borderId="0" xfId="3" applyFont="1" applyFill="1" applyAlignment="1" applyProtection="1">
      <alignment horizontal="left"/>
    </xf>
    <xf numFmtId="0" fontId="23" fillId="0" borderId="0" xfId="2" applyFont="1"/>
    <xf numFmtId="0" fontId="20" fillId="0" borderId="1" xfId="2" applyFont="1" applyBorder="1"/>
    <xf numFmtId="0" fontId="23" fillId="0" borderId="1" xfId="2" applyFont="1" applyBorder="1"/>
    <xf numFmtId="0" fontId="24" fillId="0" borderId="0" xfId="3" applyFont="1" applyFill="1" applyAlignment="1" applyProtection="1">
      <alignment horizontal="left"/>
    </xf>
    <xf numFmtId="0" fontId="25" fillId="0" borderId="0" xfId="2" applyFont="1"/>
    <xf numFmtId="0" fontId="2" fillId="0" borderId="0" xfId="2" applyFont="1"/>
    <xf numFmtId="0" fontId="25" fillId="0" borderId="1" xfId="2" applyFont="1" applyBorder="1"/>
    <xf numFmtId="0" fontId="2" fillId="0" borderId="1" xfId="2" applyFont="1" applyBorder="1"/>
    <xf numFmtId="0" fontId="24" fillId="0" borderId="0" xfId="4" applyFont="1" applyFill="1" applyAlignment="1" applyProtection="1">
      <alignment horizontal="left"/>
    </xf>
    <xf numFmtId="0" fontId="26" fillId="0" borderId="0" xfId="3" applyFont="1" applyFill="1" applyAlignment="1" applyProtection="1"/>
    <xf numFmtId="0" fontId="27" fillId="0" borderId="0" xfId="3" applyFont="1" applyFill="1" applyAlignment="1" applyProtection="1">
      <alignment horizontal="left"/>
    </xf>
    <xf numFmtId="0" fontId="28" fillId="0" borderId="0" xfId="3" applyFont="1" applyFill="1" applyBorder="1" applyAlignment="1" applyProtection="1">
      <alignment horizontal="left"/>
    </xf>
    <xf numFmtId="0" fontId="29" fillId="0" borderId="0" xfId="1" applyFont="1"/>
    <xf numFmtId="0" fontId="30" fillId="0" borderId="0" xfId="0" applyFont="1"/>
  </cellXfs>
  <cellStyles count="5">
    <cellStyle name="Collegamento ipertestuale" xfId="1" builtinId="8"/>
    <cellStyle name="Collegamento ipertestuale 2" xfId="3" xr:uid="{A47941CB-ED88-4FF0-800C-72F183E06F47}"/>
    <cellStyle name="Collegamento ipertestuale 3" xfId="4" xr:uid="{7C39A9EF-1525-45EA-BBD4-5B4A9331D4A5}"/>
    <cellStyle name="Normale" xfId="0" builtinId="0"/>
    <cellStyle name="Normale 2" xfId="2" xr:uid="{D6EF68F3-DFC3-4826-9AAB-84806BAD16D7}"/>
  </cellStyles>
  <dxfs count="13"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numFmt numFmtId="0" formatCode="General"/>
    </dxf>
    <dxf>
      <numFmt numFmtId="0" formatCode="General"/>
    </dxf>
    <dxf>
      <font>
        <b/>
        <strike val="0"/>
        <outline val="0"/>
        <shadow val="0"/>
        <u val="none"/>
        <vertAlign val="baseline"/>
        <sz val="16"/>
        <color theme="0"/>
        <name val="Segoe UI"/>
        <family val="2"/>
        <scheme val="none"/>
      </font>
      <fill>
        <patternFill patternType="solid">
          <fgColor indexed="64"/>
          <bgColor theme="4"/>
        </patternFill>
      </fill>
    </dxf>
    <dxf>
      <numFmt numFmtId="0" formatCode="General"/>
    </dxf>
    <dxf>
      <numFmt numFmtId="1" formatCode="0"/>
    </dxf>
    <dxf>
      <numFmt numFmtId="2" formatCode="0.00"/>
    </dxf>
    <dxf>
      <numFmt numFmtId="164" formatCode="[$$-409]#,##0.00"/>
    </dxf>
    <dxf>
      <numFmt numFmtId="0" formatCode="General"/>
    </dxf>
    <dxf>
      <numFmt numFmtId="0" formatCode="General"/>
    </dxf>
    <dxf>
      <numFmt numFmtId="0" formatCode="General"/>
    </dxf>
    <dxf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Stile filtro dati 1" pivot="0" table="0" count="5" xr9:uid="{A0CB1F8C-7093-45F7-88E8-0421138AB72D}">
      <tableStyleElement type="wholeTable" dxfId="12"/>
    </tableStyle>
  </tableStyles>
  <colors>
    <mruColors>
      <color rgb="FFC9A6E4"/>
      <color rgb="FF8B2131"/>
      <color rgb="FFFEC524"/>
      <color rgb="FF1D428A"/>
      <color rgb="FF0E2240"/>
    </mruColors>
  </colors>
  <extLst>
    <ext xmlns:x14="http://schemas.microsoft.com/office/spreadsheetml/2009/9/main" uri="{46F421CA-312F-682f-3DD2-61675219B42D}">
      <x14:dxfs count="4">
        <dxf>
          <font>
            <b/>
            <i val="0"/>
            <color theme="0"/>
          </font>
          <fill>
            <patternFill>
              <bgColor rgb="FF7030A0"/>
            </patternFill>
          </fill>
        </dxf>
        <dxf>
          <font>
            <b/>
            <i val="0"/>
            <color theme="0"/>
          </font>
          <fill>
            <patternFill>
              <bgColor rgb="FF7030A0"/>
            </patternFill>
          </fill>
        </dxf>
        <dxf>
          <font>
            <b/>
            <i val="0"/>
            <color theme="0"/>
          </font>
          <fill>
            <patternFill>
              <bgColor rgb="FF7030A0"/>
            </patternFill>
          </fill>
        </dxf>
        <dxf>
          <fill>
            <patternFill>
              <bgColor rgb="FFC9A6E4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Stile filtro dati 1">
          <x14:slicerStyleElements>
            <x14:slicerStyleElement type="unselectedItemWithData" dxfId="3"/>
            <x14:slicerStyleElement type="selectedItemWithData" dxfId="2"/>
            <x14:slicerStyleElement type="hoveredUn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20/07/relationships/rdRichValueWebImage" Target="richData/rdRichValueWebImage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PLAYER_VS_PLAYER!$K$5</c:f>
              <c:strCache>
                <c:ptCount val="1"/>
                <c:pt idx="0">
                  <c:v>Nikola Jokic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5B13-45DC-9AB1-81959E208B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B13-45DC-9AB1-81959E208B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5B13-45DC-9AB1-81959E208B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PLAYER_VS_PLAYER!$L$4:$N$4</c:f>
              <c:strCache>
                <c:ptCount val="3"/>
                <c:pt idx="0">
                  <c:v>PTS</c:v>
                </c:pt>
                <c:pt idx="1">
                  <c:v>REB</c:v>
                </c:pt>
                <c:pt idx="2">
                  <c:v>AST</c:v>
                </c:pt>
              </c:strCache>
            </c:strRef>
          </c:cat>
          <c:val>
            <c:numRef>
              <c:f>PLAYER_VS_PLAYER!$L$5:$N$5</c:f>
              <c:numCache>
                <c:formatCode>General</c:formatCode>
                <c:ptCount val="3"/>
                <c:pt idx="0">
                  <c:v>600</c:v>
                </c:pt>
                <c:pt idx="1">
                  <c:v>269</c:v>
                </c:pt>
                <c:pt idx="2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3-45DC-9AB1-81959E208B34}"/>
            </c:ext>
          </c:extLst>
        </c:ser>
        <c:ser>
          <c:idx val="1"/>
          <c:order val="1"/>
          <c:tx>
            <c:strRef>
              <c:f>PLAYER_VS_PLAYER!$K$6</c:f>
              <c:strCache>
                <c:ptCount val="1"/>
                <c:pt idx="0">
                  <c:v>Jayson Tatum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it-I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PLAYER_VS_PLAYER!$L$4:$N$4</c:f>
              <c:strCache>
                <c:ptCount val="3"/>
                <c:pt idx="0">
                  <c:v>PTS</c:v>
                </c:pt>
                <c:pt idx="1">
                  <c:v>REB</c:v>
                </c:pt>
                <c:pt idx="2">
                  <c:v>AST</c:v>
                </c:pt>
              </c:strCache>
            </c:strRef>
          </c:cat>
          <c:val>
            <c:numRef>
              <c:f>PLAYER_VS_PLAYER!$L$6:$N$6</c:f>
              <c:numCache>
                <c:formatCode>General</c:formatCode>
                <c:ptCount val="3"/>
                <c:pt idx="0">
                  <c:v>543</c:v>
                </c:pt>
                <c:pt idx="1">
                  <c:v>210</c:v>
                </c:pt>
                <c:pt idx="2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13-45DC-9AB1-81959E208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25248191"/>
        <c:axId val="425249631"/>
      </c:barChart>
      <c:catAx>
        <c:axId val="425248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it-IT"/>
          </a:p>
        </c:txPr>
        <c:crossAx val="425249631"/>
        <c:crosses val="autoZero"/>
        <c:auto val="1"/>
        <c:lblAlgn val="ctr"/>
        <c:lblOffset val="100"/>
        <c:noMultiLvlLbl val="0"/>
      </c:catAx>
      <c:valAx>
        <c:axId val="4252496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2524819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hyperlink" Target="https://www.marcofilocamo.it/" TargetMode="External"/><Relationship Id="rId1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1201</xdr:colOff>
      <xdr:row>1</xdr:row>
      <xdr:rowOff>45721</xdr:rowOff>
    </xdr:from>
    <xdr:to>
      <xdr:col>2</xdr:col>
      <xdr:colOff>259080</xdr:colOff>
      <xdr:row>1</xdr:row>
      <xdr:rowOff>304801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8CF460A-9BE9-446C-B140-1CCD3BA3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901" y="190501"/>
          <a:ext cx="1042739" cy="259080"/>
        </a:xfrm>
        <a:prstGeom prst="rect">
          <a:avLst/>
        </a:prstGeom>
      </xdr:spPr>
    </xdr:pic>
    <xdr:clientData/>
  </xdr:twoCellAnchor>
  <xdr:twoCellAnchor editAs="absolute">
    <xdr:from>
      <xdr:col>14</xdr:col>
      <xdr:colOff>39517</xdr:colOff>
      <xdr:row>1</xdr:row>
      <xdr:rowOff>56404</xdr:rowOff>
    </xdr:from>
    <xdr:to>
      <xdr:col>15</xdr:col>
      <xdr:colOff>0</xdr:colOff>
      <xdr:row>5</xdr:row>
      <xdr:rowOff>0</xdr:rowOff>
    </xdr:to>
    <xdr:pic>
      <xdr:nvPicPr>
        <xdr:cNvPr id="4" name="Immagin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D70AE4-8E38-482A-9D5C-E4DCCD0F4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11774" y="197918"/>
          <a:ext cx="994626" cy="9450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428</xdr:colOff>
      <xdr:row>6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56509D2A-24B3-4EE3-BB45-6BC90FE9E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248" y="4714730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428</xdr:colOff>
      <xdr:row>6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B29D6542-2C7C-4038-946C-825F8BF67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028" y="1902950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15</xdr:col>
      <xdr:colOff>0</xdr:colOff>
      <xdr:row>25</xdr:row>
      <xdr:rowOff>261255</xdr:rowOff>
    </xdr:from>
    <xdr:to>
      <xdr:col>20</xdr:col>
      <xdr:colOff>21772</xdr:colOff>
      <xdr:row>30</xdr:row>
      <xdr:rowOff>243327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3" name="PLAYER">
              <a:extLst>
                <a:ext uri="{FF2B5EF4-FFF2-40B4-BE49-F238E27FC236}">
                  <a16:creationId xmlns:a16="http://schemas.microsoft.com/office/drawing/2014/main" id="{2487A01F-0373-E3A4-E929-677B44521A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LAYER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670000" y="5725884"/>
              <a:ext cx="6738258" cy="1560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it-IT" sz="1100"/>
                <a:t>Questa forma rappresenta un filtro dei dati di tabella. I filtri dei dati di tabella non sono supportati in questa versione di Excel
Se la forma è stata modificata in una versione precedente di Excel o se la cartella di lavoro è stata salvata in Excel 2007 o versione precedente, non è possibile usare il filtro dei dati.</a:t>
              </a:r>
            </a:p>
          </xdr:txBody>
        </xdr:sp>
      </mc:Fallback>
    </mc:AlternateContent>
    <xdr:clientData/>
  </xdr:twoCellAnchor>
  <xdr:twoCellAnchor>
    <xdr:from>
      <xdr:col>15</xdr:col>
      <xdr:colOff>0</xdr:colOff>
      <xdr:row>5</xdr:row>
      <xdr:rowOff>228599</xdr:rowOff>
    </xdr:from>
    <xdr:to>
      <xdr:col>20</xdr:col>
      <xdr:colOff>0</xdr:colOff>
      <xdr:row>26</xdr:row>
      <xdr:rowOff>47384</xdr:rowOff>
    </xdr:to>
    <xdr:graphicFrame macro="">
      <xdr:nvGraphicFramePr>
        <xdr:cNvPr id="4" name="Grafico 3">
          <a:extLst>
            <a:ext uri="{FF2B5EF4-FFF2-40B4-BE49-F238E27FC236}">
              <a16:creationId xmlns:a16="http://schemas.microsoft.com/office/drawing/2014/main" id="{0681B88B-B171-F7BE-4101-090A9BE0CE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21</xdr:col>
      <xdr:colOff>428</xdr:colOff>
      <xdr:row>8</xdr:row>
      <xdr:rowOff>28430</xdr:rowOff>
    </xdr:from>
    <xdr:ext cx="1213273" cy="305647"/>
    <xdr:pic>
      <xdr:nvPicPr>
        <xdr:cNvPr id="2" name="Immagine 1" descr="Logo Marco Filocamo">
          <a:extLst>
            <a:ext uri="{FF2B5EF4-FFF2-40B4-BE49-F238E27FC236}">
              <a16:creationId xmlns:a16="http://schemas.microsoft.com/office/drawing/2014/main" id="{ABE463DE-F032-432E-9E0B-B0005AAC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028" y="1902950"/>
          <a:ext cx="1213273" cy="305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arco\Downloads\CREARE_MENU_TENDINA_COMPLETAMENTO_AUTOMATICO_MICROSOFT_EXCEL_365.xlsx" TargetMode="External"/><Relationship Id="rId1" Type="http://schemas.openxmlformats.org/officeDocument/2006/relationships/externalLinkPath" Target="file:///C:\Users\marco\Downloads\CREARE_MENU_TENDINA_COMPLETAMENTO_AUTOMATICO_MICROSOFT_EXCEL_3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I_SONO &gt;"/>
      <sheetName val="DB_365"/>
      <sheetName val="MENU_AUTOMATICO_365"/>
      <sheetName val="MENU_AUTOMATICO_365_CELLE"/>
      <sheetName val="MENU_AUTOMATICO"/>
      <sheetName val="DB"/>
    </sheetNames>
    <sheetDataSet>
      <sheetData sheetId="0"/>
      <sheetData sheetId="1">
        <row r="2">
          <cell r="E2" t="str">
            <v>Devin Booker</v>
          </cell>
        </row>
      </sheetData>
      <sheetData sheetId="2"/>
      <sheetData sheetId="3"/>
      <sheetData sheetId="4"/>
      <sheetData sheetId="5"/>
    </sheetDataSet>
  </externalBook>
</externalLink>
</file>

<file path=xl/richData/_rels/rdRichValueWebImage.xml.rels><?xml version="1.0" encoding="UTF-8" standalone="yes"?>
<Relationships xmlns="http://schemas.openxmlformats.org/package/2006/relationships"><Relationship Id="rId13" Type="http://schemas.openxmlformats.org/officeDocument/2006/relationships/hyperlink" Target="https://a.espncdn.com/i/headshots/nba/players/full/4305.png" TargetMode="External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https://a.espncdn.com/combiner/i?img=/i/headshots/nba/players/full/3112335.png&amp;w=350&amp;h=254" TargetMode="External"/><Relationship Id="rId21" Type="http://schemas.openxmlformats.org/officeDocument/2006/relationships/hyperlink" Target="https://a.espncdn.com/i/headshots/nba/players/full/4230557.png" TargetMode="External"/><Relationship Id="rId34" Type="http://schemas.openxmlformats.org/officeDocument/2006/relationships/image" Target="../media/image17.png"/><Relationship Id="rId42" Type="http://schemas.openxmlformats.org/officeDocument/2006/relationships/image" Target="../media/image21.png"/><Relationship Id="rId47" Type="http://schemas.openxmlformats.org/officeDocument/2006/relationships/hyperlink" Target="https://a.espncdn.com/combiner/i?img=/i/headshots/nba/players/full/3936299.png&amp;h=80&amp;w=110&amp;scale=crop" TargetMode="External"/><Relationship Id="rId50" Type="http://schemas.openxmlformats.org/officeDocument/2006/relationships/image" Target="../media/image25.png"/><Relationship Id="rId55" Type="http://schemas.openxmlformats.org/officeDocument/2006/relationships/hyperlink" Target="https://a.espncdn.com/combiner/i?img=/i/teamlogos/nba/500/lal.png" TargetMode="External"/><Relationship Id="rId7" Type="http://schemas.openxmlformats.org/officeDocument/2006/relationships/hyperlink" Target="https://a.espncdn.com/i/headshots/nba/players/full/3064290.png" TargetMode="External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https://a.espncdn.com/i/headshots/nba/players/full/6443.png" TargetMode="External"/><Relationship Id="rId11" Type="http://schemas.openxmlformats.org/officeDocument/2006/relationships/hyperlink" Target="https://a.espncdn.com/i/headshots/nba/players/full/4065670.png" TargetMode="External"/><Relationship Id="rId24" Type="http://schemas.openxmlformats.org/officeDocument/2006/relationships/image" Target="../media/image12.png"/><Relationship Id="rId32" Type="http://schemas.openxmlformats.org/officeDocument/2006/relationships/image" Target="../media/image16.png"/><Relationship Id="rId37" Type="http://schemas.openxmlformats.org/officeDocument/2006/relationships/hyperlink" Target="https://a.espncdn.com/combiner/i?img=/i/teamlogos/nba/500/bos.png" TargetMode="External"/><Relationship Id="rId40" Type="http://schemas.openxmlformats.org/officeDocument/2006/relationships/image" Target="../media/image20.png"/><Relationship Id="rId45" Type="http://schemas.openxmlformats.org/officeDocument/2006/relationships/hyperlink" Target="https://a.espncdn.com/combiner/i?img=/i/teamlogos/nba/500/mia.png" TargetMode="External"/><Relationship Id="rId53" Type="http://schemas.openxmlformats.org/officeDocument/2006/relationships/hyperlink" Target="https://a.espncdn.com/combiner/i?img=/i/headshots/nba/players/full/6583.png&amp;h=80&amp;w=110&amp;scale=crop" TargetMode="External"/><Relationship Id="rId58" Type="http://schemas.openxmlformats.org/officeDocument/2006/relationships/image" Target="../media/image29.png"/><Relationship Id="rId5" Type="http://schemas.openxmlformats.org/officeDocument/2006/relationships/hyperlink" Target="https://a.espncdn.com/i/headshots/nba/players/full/4278104.png" TargetMode="External"/><Relationship Id="rId61" Type="http://schemas.openxmlformats.org/officeDocument/2006/relationships/hyperlink" Target="https://a.espncdn.com/combiner/i?img=/i/headshots/nba/players/full/1966.png&amp;h=80&amp;w=110&amp;scale=crop" TargetMode="External"/><Relationship Id="rId19" Type="http://schemas.openxmlformats.org/officeDocument/2006/relationships/hyperlink" Target="https://a.espncdn.com/i/headshots/nba/players/full/4431690.png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https://a.espncdn.com/i/headshots/nba/players/full/3442.png" TargetMode="External"/><Relationship Id="rId30" Type="http://schemas.openxmlformats.org/officeDocument/2006/relationships/image" Target="../media/image15.png"/><Relationship Id="rId35" Type="http://schemas.openxmlformats.org/officeDocument/2006/relationships/hyperlink" Target="https://a.espncdn.com/combiner/i?img=/i/teamlogos/nba/500/den.png" TargetMode="External"/><Relationship Id="rId43" Type="http://schemas.openxmlformats.org/officeDocument/2006/relationships/hyperlink" Target="https://a.espncdn.com/combiner/i?img=/i/headshots/nba/players/full/6430.png&amp;w=350&amp;h=254" TargetMode="External"/><Relationship Id="rId48" Type="http://schemas.openxmlformats.org/officeDocument/2006/relationships/image" Target="../media/image24.png"/><Relationship Id="rId56" Type="http://schemas.openxmlformats.org/officeDocument/2006/relationships/image" Target="../media/image28.png"/><Relationship Id="rId8" Type="http://schemas.openxmlformats.org/officeDocument/2006/relationships/image" Target="../media/image4.png"/><Relationship Id="rId51" Type="http://schemas.openxmlformats.org/officeDocument/2006/relationships/hyperlink" Target="https://a.espncdn.com/combiner/i?img=/i/headshots/nba/players/full/4066261.png&amp;h=80&amp;w=110&amp;scale=crop" TargetMode="External"/><Relationship Id="rId3" Type="http://schemas.openxmlformats.org/officeDocument/2006/relationships/hyperlink" Target="https://a.espncdn.com/i/headshots/nba/players/full/3936299.png" TargetMode="External"/><Relationship Id="rId12" Type="http://schemas.openxmlformats.org/officeDocument/2006/relationships/image" Target="../media/image6.png"/><Relationship Id="rId17" Type="http://schemas.openxmlformats.org/officeDocument/2006/relationships/hyperlink" Target="https://a.espncdn.com/i/headshots/nba/players/full/4431767.png" TargetMode="External"/><Relationship Id="rId25" Type="http://schemas.openxmlformats.org/officeDocument/2006/relationships/hyperlink" Target="https://a.espncdn.com/i/headshots/nba/players/full/3934723.png" TargetMode="External"/><Relationship Id="rId33" Type="http://schemas.openxmlformats.org/officeDocument/2006/relationships/hyperlink" Target="https://a.espncdn.com/i/headshots/nba/players/full/4065653.png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a.espncdn.com/combiner/i?img=/i/teamlogos/nba/500/gs.png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a.espncdn.com/combiner/i?img=/i/headshots/nba/players/full/4065648.png&amp;h=80&amp;w=110&amp;scale=crop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png"/><Relationship Id="rId1" Type="http://schemas.openxmlformats.org/officeDocument/2006/relationships/hyperlink" Target="https://a.espncdn.com/i/headshots/nba/players/full/3112335.png" TargetMode="External"/><Relationship Id="rId6" Type="http://schemas.openxmlformats.org/officeDocument/2006/relationships/image" Target="../media/image3.png"/><Relationship Id="rId15" Type="http://schemas.openxmlformats.org/officeDocument/2006/relationships/hyperlink" Target="https://a.espncdn.com/i/headshots/nba/players/full/3209.png" TargetMode="External"/><Relationship Id="rId23" Type="http://schemas.openxmlformats.org/officeDocument/2006/relationships/hyperlink" Target="https://a.espncdn.com/i/headshots/nba/players/full/4576087.png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png"/><Relationship Id="rId49" Type="http://schemas.openxmlformats.org/officeDocument/2006/relationships/hyperlink" Target="https://a.espncdn.com/combiner/i?img=/i/headshots/nba/players/full/3917376.png&amp;h=80&amp;w=110&amp;scale=crop" TargetMode="External"/><Relationship Id="rId57" Type="http://schemas.openxmlformats.org/officeDocument/2006/relationships/hyperlink" Target="https://a.espncdn.com/combiner/i?img=/i/headshots/nba/players/full/3155535.png&amp;h=80&amp;w=110&amp;scale=crop" TargetMode="External"/><Relationship Id="rId10" Type="http://schemas.openxmlformats.org/officeDocument/2006/relationships/image" Target="../media/image5.png"/><Relationship Id="rId31" Type="http://schemas.openxmlformats.org/officeDocument/2006/relationships/hyperlink" Target="https://a.espncdn.com/i/headshots/nba/players/full/4278585.png" TargetMode="External"/><Relationship Id="rId44" Type="http://schemas.openxmlformats.org/officeDocument/2006/relationships/image" Target="../media/image22.png"/><Relationship Id="rId52" Type="http://schemas.openxmlformats.org/officeDocument/2006/relationships/image" Target="../media/image26.png"/><Relationship Id="rId60" Type="http://schemas.openxmlformats.org/officeDocument/2006/relationships/image" Target="../media/image30.png"/><Relationship Id="rId4" Type="http://schemas.openxmlformats.org/officeDocument/2006/relationships/image" Target="../media/image2.png"/><Relationship Id="rId9" Type="http://schemas.openxmlformats.org/officeDocument/2006/relationships/hyperlink" Target="https://a.espncdn.com/i/headshots/nba/players/full/2581018.png" TargetMode="Externa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  <types>
    <type name="_webimage">
      <keyFlags>
        <key name="WebImageIdentifier">
          <flag name="ShowInCardView" value="0"/>
        </key>
      </keyFlags>
    </type>
  </types>
</rvTypesInfo>
</file>

<file path=xl/richData/rdRichValueWebImage.xml><?xml version="1.0" encoding="utf-8"?>
<webImagesSrd xmlns="http://schemas.microsoft.com/office/spreadsheetml/2020/richdatawebimage" xmlns:r="http://schemas.openxmlformats.org/officeDocument/2006/relationships">
  <webImageSrd>
    <address r:id="rId1"/>
    <blip r:id="rId2"/>
  </webImageSrd>
  <webImageSrd>
    <address r:id="rId3"/>
    <blip r:id="rId4"/>
  </webImageSrd>
  <webImageSrd>
    <address r:id="rId5"/>
    <blip r:id="rId6"/>
  </webImageSrd>
  <webImageSrd>
    <address r:id="rId7"/>
    <blip r:id="rId8"/>
  </webImageSrd>
  <webImageSrd>
    <address r:id="rId9"/>
    <blip r:id="rId10"/>
  </webImageSrd>
  <webImageSrd>
    <address r:id="rId11"/>
    <blip r:id="rId12"/>
  </webImageSrd>
  <webImageSrd>
    <address r:id="rId13"/>
    <blip r:id="rId14"/>
  </webImageSrd>
  <webImageSrd>
    <address r:id="rId15"/>
    <blip r:id="rId16"/>
  </webImageSrd>
  <webImageSrd>
    <address r:id="rId17"/>
    <blip r:id="rId18"/>
  </webImageSrd>
  <webImageSrd>
    <address r:id="rId19"/>
    <blip r:id="rId20"/>
  </webImageSrd>
  <webImageSrd>
    <address r:id="rId21"/>
    <blip r:id="rId22"/>
  </webImageSrd>
  <webImageSrd>
    <address r:id="rId23"/>
    <blip r:id="rId24"/>
  </webImageSrd>
  <webImageSrd>
    <address r:id="rId25"/>
    <blip r:id="rId26"/>
  </webImageSrd>
  <webImageSrd>
    <address r:id="rId27"/>
    <blip r:id="rId28"/>
  </webImageSrd>
  <webImageSrd>
    <address r:id="rId29"/>
    <blip r:id="rId30"/>
  </webImageSrd>
  <webImageSrd>
    <address r:id="rId31"/>
    <blip r:id="rId32"/>
  </webImageSrd>
  <webImageSrd>
    <address r:id="rId33"/>
    <blip r:id="rId34"/>
  </webImageSrd>
  <webImageSrd>
    <address r:id="rId35"/>
    <blip r:id="rId36"/>
  </webImageSrd>
  <webImageSrd>
    <address r:id="rId37"/>
    <blip r:id="rId38"/>
  </webImageSrd>
  <webImageSrd>
    <address r:id="rId39"/>
    <blip r:id="rId40"/>
  </webImageSrd>
  <webImageSrd>
    <address r:id="rId41"/>
    <blip r:id="rId42"/>
  </webImageSrd>
  <webImageSrd>
    <address r:id="rId43"/>
    <blip r:id="rId44"/>
  </webImageSrd>
  <webImageSrd>
    <address r:id="rId45"/>
    <blip r:id="rId46"/>
  </webImageSrd>
  <webImageSrd>
    <address r:id="rId47"/>
    <blip r:id="rId48"/>
  </webImageSrd>
  <webImageSrd>
    <address r:id="rId49"/>
    <blip r:id="rId50"/>
  </webImageSrd>
  <webImageSrd>
    <address r:id="rId51"/>
    <blip r:id="rId52"/>
  </webImageSrd>
  <webImageSrd>
    <address r:id="rId53"/>
    <blip r:id="rId54"/>
  </webImageSrd>
  <webImageSrd>
    <address r:id="rId55"/>
    <blip r:id="rId56"/>
  </webImageSrd>
  <webImageSrd>
    <address r:id="rId57"/>
    <blip r:id="rId58"/>
  </webImageSrd>
  <webImageSrd>
    <address r:id="rId59"/>
    <blip r:id="rId60"/>
  </webImageSrd>
  <webImageSrd>
    <address r:id="rId61"/>
    <blip r:id="rId62"/>
  </webImageSrd>
</webImagesSrd>
</file>

<file path=xl/richData/rdrichvalue.xml><?xml version="1.0" encoding="utf-8"?>
<rvData xmlns="http://schemas.microsoft.com/office/spreadsheetml/2017/richdata" count="53">
  <rv s="0">
    <v>0</v>
    <v>1</v>
    <v>0</v>
    <v>0</v>
    <v>Nikola Jokic</v>
  </rv>
  <rv s="0">
    <v>1</v>
    <v>1</v>
    <v>0</v>
    <v>0</v>
    <v>Jamal Murray</v>
  </rv>
  <rv s="0">
    <v>2</v>
    <v>1</v>
    <v>0</v>
    <v>0</v>
    <v>Michael Porter Jr.</v>
  </rv>
  <rv s="0">
    <v>3</v>
    <v>1</v>
    <v>0</v>
    <v>0</v>
    <v>Aaron Gordon</v>
  </rv>
  <rv s="0">
    <v>4</v>
    <v>1</v>
    <v>0</v>
    <v>0</v>
    <v>Kentavious Caldwell-Pope</v>
  </rv>
  <rv s="0">
    <v>5</v>
    <v>1</v>
    <v>0</v>
    <v>0</v>
    <v>Bruce Brown</v>
  </rv>
  <rv s="0">
    <v>6</v>
    <v>1</v>
    <v>0</v>
    <v>0</v>
    <v>Ish Smith</v>
  </rv>
  <rv s="0">
    <v>7</v>
    <v>1</v>
    <v>0</v>
    <v>0</v>
    <v>Jeff Green</v>
  </rv>
  <rv s="0">
    <v>8</v>
    <v>1</v>
    <v>0</v>
    <v>0</v>
    <v>Christian Braun</v>
  </rv>
  <rv s="0">
    <v>9</v>
    <v>1</v>
    <v>0</v>
    <v>0</v>
    <v>Zeke Nnaji</v>
  </rv>
  <rv s="0">
    <v>10</v>
    <v>1</v>
    <v>0</v>
    <v>0</v>
    <v>Vlatko Cancar</v>
  </rv>
  <rv s="0">
    <v>11</v>
    <v>1</v>
    <v>0</v>
    <v>0</v>
    <v>Peyton Watson</v>
  </rv>
  <rv s="0">
    <v>12</v>
    <v>1</v>
    <v>0</v>
    <v>0</v>
    <v>Thomas Bryant</v>
  </rv>
  <rv s="0">
    <v>13</v>
    <v>1</v>
    <v>0</v>
    <v>0</v>
    <v>DeAndre Jordan</v>
  </rv>
  <rv s="0">
    <v>14</v>
    <v>1</v>
    <v>0</v>
    <v>0</v>
    <v>Reggie Jackson</v>
  </rv>
  <rv s="0">
    <v>15</v>
    <v>1</v>
    <v>0</v>
    <v>0</v>
    <v>Collin Gillespie</v>
  </rv>
  <rv s="0">
    <v>16</v>
    <v>1</v>
    <v>0</v>
    <v>0</v>
    <v>Jack White</v>
  </rv>
  <rv s="0">
    <v>0</v>
    <v>4</v>
    <v>0</v>
    <v>0</v>
    <v>Nikola Jokic</v>
  </rv>
  <rv s="0">
    <v>1</v>
    <v>4</v>
    <v>0</v>
    <v>0</v>
    <v>Jamal Murray</v>
  </rv>
  <rv s="0">
    <v>2</v>
    <v>4</v>
    <v>0</v>
    <v>0</v>
    <v>Michael Porter Jr.</v>
  </rv>
  <rv s="0">
    <v>5</v>
    <v>5</v>
    <v>0</v>
    <v>0</v>
    <v>Bruce Brown</v>
  </rv>
  <rv s="0">
    <v>3</v>
    <v>4</v>
    <v>0</v>
    <v>0</v>
    <v>Aaron Gordon</v>
  </rv>
  <rv s="0">
    <v>4</v>
    <v>4</v>
    <v>0</v>
    <v>0</v>
    <v>Kentavious Caldwell-Pope</v>
  </rv>
  <rv s="0">
    <v>5</v>
    <v>4</v>
    <v>0</v>
    <v>0</v>
    <v>Bruce Brown</v>
  </rv>
  <rv s="0">
    <v>6</v>
    <v>4</v>
    <v>0</v>
    <v>0</v>
    <v>Ish Smith</v>
  </rv>
  <rv s="0">
    <v>7</v>
    <v>4</v>
    <v>0</v>
    <v>0</v>
    <v>Jeff Green</v>
  </rv>
  <rv s="0">
    <v>8</v>
    <v>4</v>
    <v>0</v>
    <v>0</v>
    <v>Christian Braun</v>
  </rv>
  <rv s="0">
    <v>9</v>
    <v>4</v>
    <v>0</v>
    <v>0</v>
    <v>Zeke Nnaji</v>
  </rv>
  <rv s="0">
    <v>10</v>
    <v>4</v>
    <v>0</v>
    <v>0</v>
    <v>Vlatko Cancar</v>
  </rv>
  <rv s="0">
    <v>11</v>
    <v>4</v>
    <v>0</v>
    <v>0</v>
    <v>Peyton Watson</v>
  </rv>
  <rv s="0">
    <v>12</v>
    <v>4</v>
    <v>0</v>
    <v>0</v>
    <v>Thomas Bryant</v>
  </rv>
  <rv s="0">
    <v>13</v>
    <v>4</v>
    <v>0</v>
    <v>0</v>
    <v>DeAndre Jordan</v>
  </rv>
  <rv s="0">
    <v>14</v>
    <v>4</v>
    <v>0</v>
    <v>0</v>
    <v>Reggie Jackson</v>
  </rv>
  <rv s="0">
    <v>15</v>
    <v>4</v>
    <v>0</v>
    <v>0</v>
    <v>Collin Gillespie</v>
  </rv>
  <rv s="0">
    <v>16</v>
    <v>4</v>
    <v>0</v>
    <v>0</v>
    <v>Jack White</v>
  </rv>
  <rv s="1">
    <v>17</v>
    <v>4</v>
    <v>0</v>
    <v>0</v>
  </rv>
  <rv s="1">
    <v>18</v>
    <v>4</v>
    <v>0</v>
    <v>0</v>
  </rv>
  <rv s="0">
    <v>19</v>
    <v>4</v>
    <v>0</v>
    <v>0</v>
    <v>Nikola Jokic</v>
  </rv>
  <rv s="0">
    <v>20</v>
    <v>4</v>
    <v>0</v>
    <v>0</v>
    <v>Jayson Tatum</v>
  </rv>
  <rv s="0">
    <v>19</v>
    <v>1</v>
    <v>0</v>
    <v>0</v>
    <v>Nikola Jokic</v>
  </rv>
  <rv s="1">
    <v>17</v>
    <v>1</v>
    <v>0</v>
    <v>0</v>
  </rv>
  <rv s="0">
    <v>21</v>
    <v>1</v>
    <v>0</v>
    <v>0</v>
    <v>Jimmy Butler</v>
  </rv>
  <rv s="1">
    <v>22</v>
    <v>1</v>
    <v>0</v>
    <v>0</v>
  </rv>
  <rv s="0">
    <v>20</v>
    <v>1</v>
    <v>0</v>
    <v>0</v>
    <v>Jayson Tatum</v>
  </rv>
  <rv s="1">
    <v>18</v>
    <v>1</v>
    <v>0</v>
    <v>0</v>
  </rv>
  <rv s="0">
    <v>23</v>
    <v>1</v>
    <v>0</v>
    <v>0</v>
    <v>Jamal Murray</v>
  </rv>
  <rv s="0">
    <v>24</v>
    <v>1</v>
    <v>0</v>
    <v>0</v>
    <v>Jaylen Brown</v>
  </rv>
  <rv s="0">
    <v>25</v>
    <v>1</v>
    <v>0</v>
    <v>0</v>
    <v>Bam Adebayo</v>
  </rv>
  <rv s="0">
    <v>26</v>
    <v>1</v>
    <v>0</v>
    <v>0</v>
    <v>Anthony Davis</v>
  </rv>
  <rv s="1">
    <v>27</v>
    <v>1</v>
    <v>0</v>
    <v>0</v>
  </rv>
  <rv s="0">
    <v>28</v>
    <v>1</v>
    <v>0</v>
    <v>0</v>
    <v>Kevon Looney</v>
  </rv>
  <rv s="1">
    <v>29</v>
    <v>1</v>
    <v>0</v>
    <v>0</v>
  </rv>
  <rv s="0">
    <v>30</v>
    <v>1</v>
    <v>0</v>
    <v>0</v>
    <v>LeBron James</v>
  </rv>
</rvData>
</file>

<file path=xl/richData/rdrichvaluestructure.xml><?xml version="1.0" encoding="utf-8"?>
<rvStructures xmlns="http://schemas.microsoft.com/office/spreadsheetml/2017/richdata" count="2">
  <s t="_webimage">
    <k n="WebImageIdentifier" t="i"/>
    <k n="CalcOrigin" t="i"/>
    <k n="ComputedImage" t="b"/>
    <k n="ImageSizing" t="i"/>
    <k n="Text" t="s"/>
  </s>
  <s t="_webimage">
    <k n="WebImageIdentifier" t="i"/>
    <k n="CalcOrigin" t="i"/>
    <k n="ComputedImage" t="b"/>
    <k n="ImageSizing" t="i"/>
  </s>
</rvStructures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iltroDati_PLAYER" xr10:uid="{6E907807-B994-4BDB-BF3C-2C5BB3DCFBB8}" sourceName="PLAYER">
  <extLst>
    <x:ext xmlns:x15="http://schemas.microsoft.com/office/spreadsheetml/2010/11/main" uri="{2F2917AC-EB37-4324-AD4E-5DD8C200BD13}">
      <x15:tableSlicerCache tableId="3" column="1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PLAYER" xr10:uid="{6884E6FB-10A3-45A0-B8F5-89992A5E5570}" cache="FiltroDati_PLAYER" caption="PLAYER" columnCount="3" showCaption="0" style="Stile filtro dati 1" rowHeight="4000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FC49A69-5ECC-4088-ACAF-293CC740387D}" name="TBL" displayName="TBL" ref="B3:J20" totalsRowShown="0">
  <autoFilter ref="B3:J20" xr:uid="{DFC49A69-5ECC-4088-ACAF-293CC740387D}"/>
  <sortState xmlns:xlrd2="http://schemas.microsoft.com/office/spreadsheetml/2017/richdata2" ref="B4:H20">
    <sortCondition descending="1" ref="H3:H20"/>
  </sortState>
  <tableColumns count="9">
    <tableColumn id="1" xr3:uid="{72F31335-B916-4A72-B486-898893836E54}" name="PICTURE" dataDxfId="11">
      <calculatedColumnFormula>_xlfn.IMAGE(TBL[[#This Row],[LINK]],TBL[[#This Row],[NAME]])</calculatedColumnFormula>
    </tableColumn>
    <tableColumn id="2" xr3:uid="{B6CEF584-2396-4843-946A-F0057CA659A3}" name="LINK"/>
    <tableColumn id="4" xr3:uid="{00082457-3F12-4347-A073-D1F689E1AB53}" name="POS"/>
    <tableColumn id="5" xr3:uid="{87162602-1B6F-4271-854D-755F21F7D260}" name="AGE"/>
    <tableColumn id="10" xr3:uid="{21EBF401-FBE7-4049-A59C-CAF62866E4BB}" name="NUMBER" dataDxfId="10"/>
    <tableColumn id="11" xr3:uid="{9F27EE75-4E10-4511-9083-B9E22FB9813A}" name="NAME" dataDxfId="9"/>
    <tableColumn id="12" xr3:uid="{7AE6B2FD-600F-46FF-98FB-F116F02CFFDC}" name="SALARY" dataDxfId="8"/>
    <tableColumn id="17" xr3:uid="{4A5FCBF8-A77E-4D18-BA2A-F016CF0E9243}" name="HEIGHT" dataDxfId="7"/>
    <tableColumn id="18" xr3:uid="{EE0CC7F9-8F94-47C7-AB5A-93F12103B664}" name="WEIGHT" dataDxfId="6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75D97B6-C538-4EFE-88BE-CF99964BEFA7}" name="TBL_SLICER" displayName="TBL_SLICER" ref="B15:C24" totalsRowShown="0">
  <autoFilter ref="B15:C24" xr:uid="{275D97B6-C538-4EFE-88BE-CF99964BEFA7}">
    <filterColumn colId="0">
      <filters>
        <filter val="Jayson Tatum"/>
      </filters>
    </filterColumn>
  </autoFilter>
  <tableColumns count="2">
    <tableColumn id="1" xr3:uid="{72004844-75C3-4F22-948E-A1CFE5C773A5}" name="PLAYER"/>
    <tableColumn id="2" xr3:uid="{3B317B99-4077-4519-AC93-E3784C638F31}" name="SUB" dataDxfId="5">
      <calculatedColumnFormula>SUBTOTAL(3,TBL_SLICER[[#This Row],[PLAYER]])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8C9FE91-9470-43E4-A1AB-34096545B65B}" name="TBL_TOTALS" displayName="TBL_TOTALS" ref="B4:I13" totalsRowShown="0" headerRowDxfId="4">
  <autoFilter ref="B4:I13" xr:uid="{58C9FE91-9470-43E4-A1AB-34096545B65B}"/>
  <tableColumns count="8">
    <tableColumn id="1" xr3:uid="{CA31B88F-82A8-4BE6-A2C8-80ED87358E56}" name="PLAYER"/>
    <tableColumn id="2" xr3:uid="{E450654D-8373-44B8-A23D-340A4CF5C47F}" name="POINTS"/>
    <tableColumn id="3" xr3:uid="{C7D80A24-8451-4127-802B-CA322D837ECA}" name="REBOUNDS"/>
    <tableColumn id="4" xr3:uid="{979D511E-7902-4CCC-A996-82F74DDC3C89}" name="ASSISTS"/>
    <tableColumn id="5" xr3:uid="{9538A0A6-A990-408A-BD55-35A77ED929BA}" name="PICTURE_LINK"/>
    <tableColumn id="6" xr3:uid="{1920790C-6146-45E4-ADAA-2D3D02496783}" name="PICTURE" dataDxfId="3">
      <calculatedColumnFormula>_xlfn.IMAGE(TBL_TOTALS[[#This Row],[PICTURE_LINK]],TBL_TOTALS[[#This Row],[PLAYER]])</calculatedColumnFormula>
    </tableColumn>
    <tableColumn id="7" xr3:uid="{2E036F20-1DA1-4FBD-8977-A91678E197EE}" name="TEAM_LINK"/>
    <tableColumn id="8" xr3:uid="{FAD3D2A4-A1FC-49F1-B50F-D7C2C73F8051}" name="PIC_TEAM" dataDxfId="2">
      <calculatedColumnFormula>_xlfn.IMAGE(TBL_TOTALS[[#This Row],[TEAM_LINK]])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learnn.com/corsi/excel-avanzato/?via=marco-filocamo" TargetMode="External"/><Relationship Id="rId3" Type="http://schemas.openxmlformats.org/officeDocument/2006/relationships/hyperlink" Target="https://www.marcofilocamo.it/corso-excel/" TargetMode="External"/><Relationship Id="rId7" Type="http://schemas.openxmlformats.org/officeDocument/2006/relationships/hyperlink" Target="https://lacerba.io/corso-avanzato-online-excel-per-ecommerce?affcode=bxu_579" TargetMode="External"/><Relationship Id="rId2" Type="http://schemas.openxmlformats.org/officeDocument/2006/relationships/hyperlink" Target="https://lacerba.io/corso-avanzato-online-excel-per-ecommerce?affcode=bxu_579" TargetMode="External"/><Relationship Id="rId1" Type="http://schemas.openxmlformats.org/officeDocument/2006/relationships/hyperlink" Target="https://lacerba.io/p/corso-base-excel?affcode=bxu_579" TargetMode="External"/><Relationship Id="rId6" Type="http://schemas.openxmlformats.org/officeDocument/2006/relationships/hyperlink" Target="https://www.marcofilocamo.it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s://www.linkedin.com/in/marcofilocamo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s://www.marcofilocamo.it/" TargetMode="External"/><Relationship Id="rId9" Type="http://schemas.openxmlformats.org/officeDocument/2006/relationships/hyperlink" Target="https://lacerba.io/corso-online-avanzato-excel-power-query?affcode=bxu_57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marcofilocamo.it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marcofilocamo.it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a.espncdn.com/combiner/i?img=/i/teamlogos/nba/500/lal.png&amp;h=200&amp;w=200" TargetMode="External"/><Relationship Id="rId13" Type="http://schemas.openxmlformats.org/officeDocument/2006/relationships/table" Target="../tables/table2.xml"/><Relationship Id="rId3" Type="http://schemas.openxmlformats.org/officeDocument/2006/relationships/hyperlink" Target="https://a.espncdn.com/combiner/i?img=/i/teamlogos/nba/500/den.png" TargetMode="External"/><Relationship Id="rId7" Type="http://schemas.openxmlformats.org/officeDocument/2006/relationships/hyperlink" Target="https://a.espncdn.com/combiner/i?img=/i/teamlogos/nba/500/gs.png&amp;h=200&amp;w=200" TargetMode="External"/><Relationship Id="rId12" Type="http://schemas.openxmlformats.org/officeDocument/2006/relationships/drawing" Target="../drawings/drawing4.xml"/><Relationship Id="rId2" Type="http://schemas.openxmlformats.org/officeDocument/2006/relationships/hyperlink" Target="https://a.espncdn.com/combiner/i?img=/i/teamlogos/nba/500/mia.png&amp;scale=crop&amp;cquality=40&amp;location=origin&amp;w=80&amp;h=80" TargetMode="External"/><Relationship Id="rId1" Type="http://schemas.openxmlformats.org/officeDocument/2006/relationships/hyperlink" Target="https://a.espncdn.com/combiner/i?img=/i/teamlogos/nba/500/mia.png&amp;scale=crop&amp;cquality=40&amp;location=origin&amp;w=80&amp;h=80" TargetMode="External"/><Relationship Id="rId6" Type="http://schemas.openxmlformats.org/officeDocument/2006/relationships/hyperlink" Target="https://a.espncdn.com/combiner/i?img=/i/teamlogos/nba/500/bos.png&amp;h=200&amp;w=200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.espncdn.com/combiner/i?img=/i/teamlogos/nba/500/bos.png&amp;h=200&amp;w=200" TargetMode="External"/><Relationship Id="rId15" Type="http://schemas.microsoft.com/office/2007/relationships/slicer" Target="../slicers/slicer1.xml"/><Relationship Id="rId10" Type="http://schemas.openxmlformats.org/officeDocument/2006/relationships/hyperlink" Target="http://www.marcofilocamo.it/" TargetMode="External"/><Relationship Id="rId4" Type="http://schemas.openxmlformats.org/officeDocument/2006/relationships/hyperlink" Target="https://a.espncdn.com/combiner/i?img=/i/teamlogos/nba/500/den.png&amp;scale=crop&amp;cquality=40&amp;location=origin&amp;w=80&amp;h=80" TargetMode="External"/><Relationship Id="rId9" Type="http://schemas.openxmlformats.org/officeDocument/2006/relationships/hyperlink" Target="https://a.espncdn.com/combiner/i?img=/i/teamlogos/nba/500/lal.png&amp;h=200&amp;w=200" TargetMode="External"/><Relationship Id="rId1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0CBF7-A728-4891-8487-BD15C08C2DEF}">
  <sheetPr>
    <tabColor theme="4"/>
    <pageSetUpPr autoPageBreaks="0"/>
  </sheetPr>
  <dimension ref="B1:O29"/>
  <sheetViews>
    <sheetView showGridLines="0" tabSelected="1" zoomScale="70" zoomScaleNormal="70" workbookViewId="0">
      <selection activeCell="O13" sqref="O13"/>
    </sheetView>
  </sheetViews>
  <sheetFormatPr defaultRowHeight="24.6" x14ac:dyDescent="0.55000000000000004"/>
  <cols>
    <col min="1" max="1" width="2.33203125" style="42" customWidth="1"/>
    <col min="2" max="2" width="6.86328125" style="42" customWidth="1"/>
    <col min="3" max="10" width="9.06640625" style="42"/>
    <col min="11" max="11" width="9.06640625" style="42" customWidth="1"/>
    <col min="12" max="12" width="9.06640625" style="42"/>
    <col min="13" max="13" width="2.33203125" style="42" customWidth="1"/>
    <col min="14" max="14" width="3.53125" style="42" customWidth="1"/>
    <col min="15" max="16384" width="9.06640625" style="42"/>
  </cols>
  <sheetData>
    <row r="1" spans="2:15" ht="11.4" customHeight="1" x14ac:dyDescent="0.55000000000000004"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2:15" x14ac:dyDescent="0.55000000000000004">
      <c r="B2" s="41"/>
      <c r="C2" s="41"/>
      <c r="D2" s="43"/>
      <c r="E2" s="41"/>
      <c r="F2" s="41"/>
      <c r="G2" s="41"/>
      <c r="H2" s="41"/>
      <c r="I2" s="41"/>
      <c r="J2" s="41"/>
      <c r="K2" s="41"/>
      <c r="L2" s="41"/>
    </row>
    <row r="3" spans="2:15" s="45" customFormat="1" ht="9" customHeight="1" x14ac:dyDescent="0.45"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</row>
    <row r="4" spans="2:15" s="45" customFormat="1" ht="24" customHeight="1" x14ac:dyDescent="0.45">
      <c r="B4" s="46" t="s">
        <v>84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</row>
    <row r="5" spans="2:15" s="45" customFormat="1" ht="20.399999999999999" x14ac:dyDescent="0.45">
      <c r="B5" s="46" t="s">
        <v>85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</row>
    <row r="6" spans="2:15" s="45" customFormat="1" ht="9" customHeight="1" x14ac:dyDescent="0.45">
      <c r="B6" s="44"/>
      <c r="C6" s="44"/>
      <c r="D6" s="44"/>
      <c r="E6" s="44"/>
      <c r="F6" s="44"/>
      <c r="G6" s="44"/>
      <c r="H6" s="44"/>
      <c r="I6" s="44"/>
      <c r="J6" s="44"/>
      <c r="K6" s="44"/>
      <c r="L6" s="44"/>
    </row>
    <row r="7" spans="2:15" s="45" customFormat="1" x14ac:dyDescent="0.55000000000000004">
      <c r="B7" s="47" t="str">
        <f>CONCATENATE(_xlfn.UNICHAR(128226)," Vuoi organizzare un corso di formazione su Excel per la tua azienda? Contattami &gt;",REPT(" ",100))</f>
        <v xml:space="preserve">📢 Vuoi organizzare un corso di formazione su Excel per la tua azienda? Contattami &gt;                                                                                                    </v>
      </c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</row>
    <row r="8" spans="2:15" s="45" customFormat="1" ht="20.399999999999999" x14ac:dyDescent="0.45">
      <c r="B8" s="44"/>
      <c r="C8" s="48" t="s">
        <v>86</v>
      </c>
      <c r="D8" s="44"/>
      <c r="E8" s="44"/>
      <c r="F8" s="44"/>
      <c r="G8" s="44"/>
      <c r="H8" s="44"/>
      <c r="I8" s="44"/>
      <c r="J8" s="44"/>
      <c r="K8" s="44"/>
      <c r="L8" s="44"/>
    </row>
    <row r="9" spans="2:15" s="45" customFormat="1" ht="20.399999999999999" x14ac:dyDescent="0.45">
      <c r="B9" s="49"/>
      <c r="C9" s="50" t="s">
        <v>87</v>
      </c>
      <c r="D9" s="49"/>
      <c r="E9" s="49"/>
      <c r="F9" s="49"/>
      <c r="G9" s="49"/>
      <c r="H9" s="49"/>
      <c r="I9" s="49"/>
      <c r="J9" s="49"/>
      <c r="K9" s="49"/>
      <c r="L9" s="49"/>
    </row>
    <row r="10" spans="2:15" s="45" customFormat="1" ht="9" customHeight="1" x14ac:dyDescent="0.45"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</row>
    <row r="11" spans="2:15" s="45" customFormat="1" x14ac:dyDescent="0.55000000000000004">
      <c r="B11" s="51" t="str">
        <f>CONCATENATE(_xlfn.UNICHAR(127793)," Scopri il corso Base Excel (online), 2.500+ recensioni &gt;",REPT(" ",100))</f>
        <v xml:space="preserve">🌱 Scopri il corso Base Excel (online), 2.500+ recensioni &gt;                                                                                                    </v>
      </c>
      <c r="C11" s="51"/>
      <c r="D11" s="51"/>
      <c r="E11" s="51"/>
      <c r="F11" s="51"/>
      <c r="G11" s="51"/>
      <c r="H11" s="51"/>
      <c r="I11" s="51"/>
      <c r="J11" s="51"/>
      <c r="K11" s="51"/>
      <c r="L11" s="51"/>
    </row>
    <row r="12" spans="2:15" s="45" customFormat="1" ht="21" customHeight="1" x14ac:dyDescent="0.45">
      <c r="B12" s="52" t="str">
        <f>REPT(_xlfn.UNICHAR(9733),5)</f>
        <v>★★★★★</v>
      </c>
      <c r="C12" s="53" t="s">
        <v>88</v>
      </c>
      <c r="D12" s="44"/>
      <c r="E12" s="44"/>
      <c r="F12" s="44"/>
      <c r="G12" s="44"/>
      <c r="H12" s="44"/>
      <c r="I12" s="44"/>
      <c r="J12" s="44"/>
      <c r="K12" s="44"/>
      <c r="L12" s="44"/>
    </row>
    <row r="13" spans="2:15" s="45" customFormat="1" ht="20.399999999999999" x14ac:dyDescent="0.45">
      <c r="B13" s="52" t="str">
        <f>REPT(_xlfn.UNICHAR(9733),5)</f>
        <v>★★★★★</v>
      </c>
      <c r="C13" s="53" t="s">
        <v>89</v>
      </c>
      <c r="D13" s="44"/>
      <c r="E13" s="44"/>
      <c r="F13" s="44"/>
      <c r="G13" s="44"/>
      <c r="H13" s="44"/>
      <c r="I13" s="44"/>
      <c r="J13" s="44"/>
      <c r="K13" s="44"/>
      <c r="L13" s="44"/>
    </row>
    <row r="14" spans="2:15" s="45" customFormat="1" ht="20.399999999999999" x14ac:dyDescent="0.45">
      <c r="B14" s="54" t="str">
        <f>REPT(_xlfn.UNICHAR(9733),5)</f>
        <v>★★★★★</v>
      </c>
      <c r="C14" s="55" t="s">
        <v>90</v>
      </c>
      <c r="D14" s="49"/>
      <c r="E14" s="49"/>
      <c r="F14" s="49"/>
      <c r="G14" s="49"/>
      <c r="H14" s="49"/>
      <c r="I14" s="49"/>
      <c r="J14" s="49"/>
      <c r="K14" s="49"/>
      <c r="L14" s="49"/>
    </row>
    <row r="15" spans="2:15" s="45" customFormat="1" ht="9" customHeight="1" x14ac:dyDescent="0.45">
      <c r="B15" s="44"/>
      <c r="C15" s="44"/>
      <c r="D15" s="44"/>
      <c r="E15" s="44"/>
      <c r="F15" s="44"/>
      <c r="G15" s="44"/>
      <c r="H15" s="44"/>
      <c r="I15" s="44"/>
      <c r="J15" s="44"/>
      <c r="K15" s="44"/>
      <c r="L15" s="44"/>
    </row>
    <row r="16" spans="2:15" s="45" customFormat="1" x14ac:dyDescent="0.55000000000000004">
      <c r="B16" s="51" t="str">
        <f>CONCATENATE(_xlfn.UNICHAR(127754)," Iscriviti al corso Avanzato (online) by Learnn, 6 ore di materiale on-demand &gt;",REPT(" ",100))</f>
        <v xml:space="preserve">🌊 Iscriviti al corso Avanzato (online) by Learnn, 6 ore di materiale on-demand &gt;                                                                                                    </v>
      </c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</row>
    <row r="17" spans="2:12" s="45" customFormat="1" ht="21" customHeight="1" x14ac:dyDescent="0.45">
      <c r="B17" s="52" t="str">
        <f>REPT(_xlfn.UNICHAR(9733),5)</f>
        <v>★★★★★</v>
      </c>
      <c r="C17" s="53" t="s">
        <v>91</v>
      </c>
      <c r="D17" s="44"/>
      <c r="E17" s="44"/>
      <c r="F17" s="44"/>
      <c r="G17" s="44"/>
      <c r="H17" s="44"/>
      <c r="I17" s="44"/>
      <c r="J17" s="44"/>
      <c r="K17" s="44"/>
      <c r="L17" s="44"/>
    </row>
    <row r="18" spans="2:12" s="45" customFormat="1" ht="20.399999999999999" x14ac:dyDescent="0.45">
      <c r="B18" s="52" t="str">
        <f>REPT(_xlfn.UNICHAR(9733),5)</f>
        <v>★★★★★</v>
      </c>
      <c r="C18" s="53" t="s">
        <v>92</v>
      </c>
      <c r="D18" s="44"/>
      <c r="E18" s="44"/>
      <c r="F18" s="44"/>
      <c r="G18" s="44"/>
      <c r="H18" s="44"/>
      <c r="I18" s="44"/>
      <c r="J18" s="44"/>
      <c r="K18" s="44"/>
      <c r="L18" s="44"/>
    </row>
    <row r="19" spans="2:12" s="45" customFormat="1" ht="20.399999999999999" x14ac:dyDescent="0.45">
      <c r="B19" s="54" t="str">
        <f>REPT(_xlfn.UNICHAR(9733),5)</f>
        <v>★★★★★</v>
      </c>
      <c r="C19" s="55" t="s">
        <v>93</v>
      </c>
      <c r="D19" s="49"/>
      <c r="E19" s="49"/>
      <c r="F19" s="49"/>
      <c r="G19" s="49"/>
      <c r="H19" s="49"/>
      <c r="I19" s="49"/>
      <c r="J19" s="49"/>
      <c r="K19" s="49"/>
      <c r="L19" s="49"/>
    </row>
    <row r="20" spans="2:12" s="45" customFormat="1" ht="9" customHeight="1" x14ac:dyDescent="0.45">
      <c r="B20" s="44"/>
      <c r="C20" s="44"/>
      <c r="D20" s="44"/>
      <c r="E20" s="44"/>
      <c r="F20" s="44"/>
      <c r="G20" s="44"/>
      <c r="H20" s="44"/>
      <c r="I20" s="44"/>
      <c r="J20" s="44"/>
      <c r="K20" s="44"/>
      <c r="L20" s="44"/>
    </row>
    <row r="21" spans="2:12" s="45" customFormat="1" x14ac:dyDescent="0.55000000000000004">
      <c r="B21" s="56" t="str">
        <f>CONCATENATE(_xlfn.UNICHAR(127795)," Iscriviti al corso Avanzato (online) di Excel e Power Query, 300+ partecipanti &gt;",REPT(" ",100))</f>
        <v xml:space="preserve">🌳 Iscriviti al corso Avanzato (online) di Excel e Power Query, 300+ partecipanti &gt;                                                                                                    </v>
      </c>
      <c r="C21" s="56"/>
      <c r="D21" s="56"/>
      <c r="E21" s="56"/>
      <c r="F21" s="56"/>
      <c r="G21" s="56"/>
      <c r="H21" s="56"/>
      <c r="I21" s="56"/>
      <c r="J21" s="56"/>
      <c r="K21" s="56"/>
      <c r="L21" s="56"/>
    </row>
    <row r="22" spans="2:12" s="45" customFormat="1" ht="21" customHeight="1" x14ac:dyDescent="0.45">
      <c r="B22" s="52" t="str">
        <f>REPT(_xlfn.UNICHAR(9733),5)</f>
        <v>★★★★★</v>
      </c>
      <c r="C22" s="53" t="s">
        <v>94</v>
      </c>
      <c r="D22" s="44"/>
      <c r="E22" s="44"/>
      <c r="F22" s="44"/>
      <c r="G22" s="44"/>
      <c r="H22" s="44"/>
      <c r="I22" s="44"/>
      <c r="J22" s="44"/>
      <c r="K22" s="44"/>
      <c r="L22" s="44"/>
    </row>
    <row r="23" spans="2:12" s="45" customFormat="1" ht="20.399999999999999" x14ac:dyDescent="0.45">
      <c r="B23" s="52" t="str">
        <f>REPT(_xlfn.UNICHAR(9733),5)</f>
        <v>★★★★★</v>
      </c>
      <c r="C23" s="53" t="s">
        <v>95</v>
      </c>
      <c r="D23" s="44"/>
      <c r="E23" s="44"/>
      <c r="F23" s="44"/>
      <c r="G23" s="44"/>
      <c r="H23" s="44"/>
      <c r="I23" s="44"/>
      <c r="J23" s="44"/>
      <c r="K23" s="44"/>
      <c r="L23" s="44"/>
    </row>
    <row r="24" spans="2:12" s="45" customFormat="1" ht="20.399999999999999" x14ac:dyDescent="0.45">
      <c r="B24" s="54" t="str">
        <f>REPT(_xlfn.UNICHAR(9733),5)</f>
        <v>★★★★★</v>
      </c>
      <c r="C24" s="55" t="s">
        <v>96</v>
      </c>
      <c r="D24" s="49"/>
      <c r="E24" s="49"/>
      <c r="F24" s="49"/>
      <c r="G24" s="49"/>
      <c r="H24" s="49"/>
      <c r="I24" s="49"/>
      <c r="J24" s="49"/>
      <c r="K24" s="49"/>
      <c r="L24" s="49"/>
    </row>
    <row r="25" spans="2:12" s="45" customFormat="1" ht="9" customHeight="1" x14ac:dyDescent="0.55000000000000004">
      <c r="B25" s="44"/>
      <c r="C25" s="57"/>
      <c r="D25" s="57"/>
      <c r="E25" s="57"/>
      <c r="F25" s="57"/>
      <c r="G25" s="57"/>
      <c r="H25" s="57"/>
      <c r="I25" s="57"/>
      <c r="J25" s="57"/>
      <c r="K25" s="57"/>
      <c r="L25" s="57"/>
    </row>
    <row r="26" spans="2:12" s="45" customFormat="1" ht="20.399999999999999" x14ac:dyDescent="0.45">
      <c r="B26" s="58" t="str">
        <f>CONCATENATE(_xlfn.UNICHAR(129534)," Leggi gli ultimi articoli sul mio sito ufficiale &gt;",REPT(" ",100))</f>
        <v xml:space="preserve">🧾 Leggi gli ultimi articoli sul mio sito ufficiale &gt;                                                                                                    </v>
      </c>
      <c r="C26" s="58"/>
      <c r="D26" s="58"/>
      <c r="E26" s="58"/>
      <c r="F26" s="58"/>
      <c r="G26" s="58"/>
      <c r="H26" s="58"/>
      <c r="I26" s="58"/>
      <c r="J26" s="58"/>
      <c r="K26" s="58"/>
      <c r="L26" s="58"/>
    </row>
    <row r="27" spans="2:12" s="45" customFormat="1" ht="9" customHeight="1" x14ac:dyDescent="0.45"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</row>
    <row r="28" spans="2:12" x14ac:dyDescent="0.55000000000000004">
      <c r="B28" s="59" t="str">
        <f>CONCATENATE(_xlfn.UNICHAR(128279)," Aggiungimi su LinkedIn per restare in contatto &gt;",REPT(" ",100))</f>
        <v xml:space="preserve">🔗 Aggiungimi su LinkedIn per restare in contatto &gt;                                                                                                    </v>
      </c>
      <c r="C28" s="59"/>
      <c r="D28" s="59"/>
      <c r="E28" s="59"/>
      <c r="F28" s="59"/>
      <c r="G28" s="59"/>
      <c r="H28" s="59"/>
      <c r="I28" s="59"/>
      <c r="J28" s="59"/>
      <c r="K28" s="59"/>
      <c r="L28" s="59"/>
    </row>
    <row r="29" spans="2:12" x14ac:dyDescent="0.55000000000000004"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</row>
  </sheetData>
  <mergeCells count="8">
    <mergeCell ref="B26:L26"/>
    <mergeCell ref="B28:L28"/>
    <mergeCell ref="B4:O4"/>
    <mergeCell ref="B5:O5"/>
    <mergeCell ref="B7:O7"/>
    <mergeCell ref="B11:L11"/>
    <mergeCell ref="B16:M16"/>
    <mergeCell ref="B21:L21"/>
  </mergeCells>
  <hyperlinks>
    <hyperlink ref="B11" r:id="rId1" display="Corso Base Excel" xr:uid="{8ACA6AA2-13DA-4078-AA92-FF1F7B62308C}"/>
    <hyperlink ref="B21" r:id="rId2" display="Scopri il corso Base Excel gratuito (online), 2.500+ recensioni" xr:uid="{44E690B1-6327-4E11-8D3C-D082DE72E870}"/>
    <hyperlink ref="B7" r:id="rId3" display="Scopri i corsi live per la tua azienda" xr:uid="{A22A39CD-3CF7-4BA1-B227-00C9505FA9C7}"/>
    <hyperlink ref="B26" r:id="rId4" display="A presto!" xr:uid="{54650B61-744C-46E8-95A9-1482DA11D408}"/>
    <hyperlink ref="B28" r:id="rId5" display="https://www.linkedin.com/in/marcofilocamo/" xr:uid="{C957E482-92D9-43F9-95A2-92AACDA91997}"/>
    <hyperlink ref="B4:L5" r:id="rId6" display="Mi chiamo Marco Filocamo e sono un esperto nell'utilizzo e nell'applicazione di Microsoft Excel." xr:uid="{31DD2CD4-1B17-46E9-9326-6CD181923D8E}"/>
    <hyperlink ref="B16" r:id="rId7" display="Scopri il corso Base Excel gratuito (online), 2.500+ recensioni" xr:uid="{F3C7A949-5A54-406C-9543-34029C02AC79}"/>
    <hyperlink ref="B16:L16" r:id="rId8" display="https://learnn.com/corsi/excel-avanzato/?via=marco-filocamo" xr:uid="{284DA6B4-81B0-4922-9C4B-D10A171BD994}"/>
    <hyperlink ref="B21:L21" r:id="rId9" display="https://lacerba.io/corso-online-avanzato-excel-power-query?affcode=bxu_579" xr:uid="{7118A24C-F63C-4D09-80E5-E68FC5497050}"/>
  </hyperlinks>
  <pageMargins left="0.7" right="0.7" top="0.75" bottom="0.75" header="0.3" footer="0.3"/>
  <pageSetup paperSize="9" orientation="portrait" horizontalDpi="0" verticalDpi="0" r:id="rId1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D21F5-90CB-4B4E-A282-42FD2A61A81F}">
  <dimension ref="B3:J20"/>
  <sheetViews>
    <sheetView showGridLines="0" zoomScale="85" zoomScaleNormal="85" workbookViewId="0">
      <selection activeCell="B4" sqref="B4"/>
    </sheetView>
  </sheetViews>
  <sheetFormatPr defaultRowHeight="24.6" x14ac:dyDescent="0.55000000000000004"/>
  <cols>
    <col min="1" max="1" width="4" customWidth="1"/>
    <col min="2" max="2" width="10.06640625" bestFit="1" customWidth="1"/>
    <col min="3" max="3" width="53.6640625" bestFit="1" customWidth="1"/>
    <col min="4" max="5" width="6.265625" hidden="1" customWidth="1"/>
    <col min="6" max="6" width="10.46484375" hidden="1" customWidth="1"/>
    <col min="7" max="7" width="22.06640625" bestFit="1" customWidth="1"/>
    <col min="8" max="8" width="21.46484375" style="1" customWidth="1"/>
    <col min="9" max="9" width="9.46484375" bestFit="1" customWidth="1"/>
    <col min="10" max="10" width="9.86328125" bestFit="1" customWidth="1"/>
    <col min="11" max="11" width="21.6640625" customWidth="1"/>
  </cols>
  <sheetData>
    <row r="3" spans="2:10" x14ac:dyDescent="0.55000000000000004">
      <c r="B3" t="s">
        <v>28</v>
      </c>
      <c r="C3" t="s">
        <v>29</v>
      </c>
      <c r="D3" t="s">
        <v>1</v>
      </c>
      <c r="E3" t="s">
        <v>2</v>
      </c>
      <c r="F3" t="s">
        <v>33</v>
      </c>
      <c r="G3" t="s">
        <v>0</v>
      </c>
      <c r="H3" s="1" t="s">
        <v>3</v>
      </c>
      <c r="I3" t="s">
        <v>35</v>
      </c>
      <c r="J3" t="s">
        <v>34</v>
      </c>
    </row>
    <row r="4" spans="2:10" x14ac:dyDescent="0.55000000000000004">
      <c r="B4" t="e" vm="1">
        <f>_xlfn.IMAGE(TBL[[#This Row],[LINK]],TBL[[#This Row],[NAME]])</f>
        <v>#VALUE!</v>
      </c>
      <c r="C4" t="s">
        <v>19</v>
      </c>
      <c r="D4" t="s">
        <v>9</v>
      </c>
      <c r="E4">
        <v>28</v>
      </c>
      <c r="F4">
        <v>15</v>
      </c>
      <c r="G4" t="s">
        <v>36</v>
      </c>
      <c r="H4" s="1">
        <v>33047804</v>
      </c>
      <c r="I4" s="11">
        <v>2.11</v>
      </c>
      <c r="J4" s="21">
        <v>129</v>
      </c>
    </row>
    <row r="5" spans="2:10" x14ac:dyDescent="0.55000000000000004">
      <c r="B5" t="e" vm="2">
        <f>_xlfn.IMAGE(TBL[[#This Row],[LINK]],TBL[[#This Row],[NAME]])</f>
        <v>#VALUE!</v>
      </c>
      <c r="C5" t="s">
        <v>21</v>
      </c>
      <c r="D5" t="s">
        <v>18</v>
      </c>
      <c r="E5">
        <v>26</v>
      </c>
      <c r="F5">
        <v>27</v>
      </c>
      <c r="G5" t="s">
        <v>37</v>
      </c>
      <c r="H5" s="1">
        <v>31650000</v>
      </c>
      <c r="I5" s="11">
        <v>1.93</v>
      </c>
      <c r="J5" s="21">
        <v>98</v>
      </c>
    </row>
    <row r="6" spans="2:10" x14ac:dyDescent="0.55000000000000004">
      <c r="B6" t="e" vm="3">
        <f>_xlfn.IMAGE(TBL[[#This Row],[LINK]],TBL[[#This Row],[NAME]])</f>
        <v>#VALUE!</v>
      </c>
      <c r="C6" t="s">
        <v>23</v>
      </c>
      <c r="D6" t="s">
        <v>7</v>
      </c>
      <c r="E6">
        <v>24</v>
      </c>
      <c r="F6">
        <v>1</v>
      </c>
      <c r="G6" t="s">
        <v>38</v>
      </c>
      <c r="H6" s="1">
        <v>30913750</v>
      </c>
      <c r="I6" s="11">
        <v>2.08</v>
      </c>
      <c r="J6" s="21">
        <v>99</v>
      </c>
    </row>
    <row r="7" spans="2:10" x14ac:dyDescent="0.55000000000000004">
      <c r="B7" t="e" vm="4">
        <f>_xlfn.IMAGE(TBL[[#This Row],[LINK]],TBL[[#This Row],[NAME]])</f>
        <v>#VALUE!</v>
      </c>
      <c r="C7" t="s">
        <v>14</v>
      </c>
      <c r="D7" t="s">
        <v>15</v>
      </c>
      <c r="E7">
        <v>27</v>
      </c>
      <c r="F7">
        <v>50</v>
      </c>
      <c r="G7" t="s">
        <v>39</v>
      </c>
      <c r="H7" s="1">
        <v>19690909</v>
      </c>
      <c r="I7" s="11">
        <v>2.0299999999999998</v>
      </c>
      <c r="J7" s="21">
        <v>107</v>
      </c>
    </row>
    <row r="8" spans="2:10" x14ac:dyDescent="0.55000000000000004">
      <c r="B8" t="e" vm="5">
        <f>_xlfn.IMAGE(TBL[[#This Row],[LINK]],TBL[[#This Row],[NAME]])</f>
        <v>#VALUE!</v>
      </c>
      <c r="C8" t="s">
        <v>10</v>
      </c>
      <c r="D8" t="s">
        <v>11</v>
      </c>
      <c r="E8">
        <v>30</v>
      </c>
      <c r="F8">
        <v>5</v>
      </c>
      <c r="G8" t="s">
        <v>40</v>
      </c>
      <c r="H8" s="1">
        <v>14004703</v>
      </c>
      <c r="I8" s="11">
        <v>1.96</v>
      </c>
      <c r="J8" s="21">
        <v>93</v>
      </c>
    </row>
    <row r="9" spans="2:10" x14ac:dyDescent="0.55000000000000004">
      <c r="B9" t="e" vm="6">
        <f>_xlfn.IMAGE(TBL[[#This Row],[LINK]],TBL[[#This Row],[NAME]])</f>
        <v>#VALUE!</v>
      </c>
      <c r="C9" t="s">
        <v>6</v>
      </c>
      <c r="D9" t="s">
        <v>7</v>
      </c>
      <c r="E9">
        <v>26</v>
      </c>
      <c r="F9">
        <v>11</v>
      </c>
      <c r="G9" t="s">
        <v>41</v>
      </c>
      <c r="H9" s="1">
        <v>6479000</v>
      </c>
      <c r="I9" s="11">
        <v>1.93</v>
      </c>
      <c r="J9" s="21">
        <v>92</v>
      </c>
    </row>
    <row r="10" spans="2:10" x14ac:dyDescent="0.55000000000000004">
      <c r="B10" t="e" vm="7">
        <f>_xlfn.IMAGE(TBL[[#This Row],[LINK]],TBL[[#This Row],[NAME]])</f>
        <v>#VALUE!</v>
      </c>
      <c r="C10" t="s">
        <v>24</v>
      </c>
      <c r="D10" t="s">
        <v>18</v>
      </c>
      <c r="E10">
        <v>34</v>
      </c>
      <c r="F10">
        <v>14</v>
      </c>
      <c r="G10" t="s">
        <v>42</v>
      </c>
      <c r="H10" s="1">
        <v>4750000</v>
      </c>
      <c r="I10" s="11">
        <v>1.83</v>
      </c>
      <c r="J10" s="21">
        <v>79</v>
      </c>
    </row>
    <row r="11" spans="2:10" x14ac:dyDescent="0.55000000000000004">
      <c r="B11" t="e" vm="8">
        <f>_xlfn.IMAGE(TBL[[#This Row],[LINK]],TBL[[#This Row],[NAME]])</f>
        <v>#VALUE!</v>
      </c>
      <c r="C11" t="s">
        <v>16</v>
      </c>
      <c r="D11" t="s">
        <v>15</v>
      </c>
      <c r="E11">
        <v>36</v>
      </c>
      <c r="F11">
        <v>32</v>
      </c>
      <c r="G11" t="s">
        <v>43</v>
      </c>
      <c r="H11" s="1">
        <v>4500000</v>
      </c>
      <c r="I11" s="11">
        <v>2.0299999999999998</v>
      </c>
      <c r="J11" s="21">
        <v>107</v>
      </c>
    </row>
    <row r="12" spans="2:10" x14ac:dyDescent="0.55000000000000004">
      <c r="B12" t="e" vm="9">
        <f>_xlfn.IMAGE(TBL[[#This Row],[LINK]],TBL[[#This Row],[NAME]])</f>
        <v>#VALUE!</v>
      </c>
      <c r="C12" t="s">
        <v>4</v>
      </c>
      <c r="D12" t="s">
        <v>5</v>
      </c>
      <c r="E12">
        <v>22</v>
      </c>
      <c r="F12">
        <v>0</v>
      </c>
      <c r="G12" t="s">
        <v>44</v>
      </c>
      <c r="H12" s="1">
        <v>2808600</v>
      </c>
      <c r="I12" s="11">
        <v>1.98</v>
      </c>
      <c r="J12" s="21">
        <v>100</v>
      </c>
    </row>
    <row r="13" spans="2:10" x14ac:dyDescent="0.55000000000000004">
      <c r="B13" t="e" vm="10">
        <f>_xlfn.IMAGE(TBL[[#This Row],[LINK]],TBL[[#This Row],[NAME]])</f>
        <v>#VALUE!</v>
      </c>
      <c r="C13" t="s">
        <v>22</v>
      </c>
      <c r="D13" t="s">
        <v>15</v>
      </c>
      <c r="E13">
        <v>22</v>
      </c>
      <c r="F13">
        <v>22</v>
      </c>
      <c r="G13" t="s">
        <v>45</v>
      </c>
      <c r="H13" s="1">
        <v>2498760</v>
      </c>
      <c r="I13" s="11">
        <v>2.06</v>
      </c>
      <c r="J13" s="21">
        <v>109</v>
      </c>
    </row>
    <row r="14" spans="2:10" x14ac:dyDescent="0.55000000000000004">
      <c r="B14" t="e" vm="11">
        <f>_xlfn.IMAGE(TBL[[#This Row],[LINK]],TBL[[#This Row],[NAME]])</f>
        <v>#VALUE!</v>
      </c>
      <c r="C14" t="s">
        <v>12</v>
      </c>
      <c r="D14" t="s">
        <v>7</v>
      </c>
      <c r="E14">
        <v>26</v>
      </c>
      <c r="F14">
        <v>31</v>
      </c>
      <c r="G14" t="s">
        <v>46</v>
      </c>
      <c r="H14" s="1">
        <v>2234359</v>
      </c>
      <c r="I14" s="11">
        <v>2.0299999999999998</v>
      </c>
      <c r="J14" s="21">
        <v>107</v>
      </c>
    </row>
    <row r="15" spans="2:10" x14ac:dyDescent="0.55000000000000004">
      <c r="B15" t="e" vm="12">
        <f>_xlfn.IMAGE(TBL[[#This Row],[LINK]],TBL[[#This Row],[NAME]])</f>
        <v>#VALUE!</v>
      </c>
      <c r="C15" t="s">
        <v>25</v>
      </c>
      <c r="D15" t="s">
        <v>26</v>
      </c>
      <c r="E15">
        <v>20</v>
      </c>
      <c r="F15">
        <v>8</v>
      </c>
      <c r="G15" t="s">
        <v>47</v>
      </c>
      <c r="H15" s="1">
        <v>2193960</v>
      </c>
      <c r="I15" s="11">
        <v>2.0099999999999998</v>
      </c>
      <c r="J15" s="21">
        <v>91</v>
      </c>
    </row>
    <row r="16" spans="2:10" x14ac:dyDescent="0.55000000000000004">
      <c r="B16" t="e" vm="13">
        <f>_xlfn.IMAGE(TBL[[#This Row],[LINK]],TBL[[#This Row],[NAME]])</f>
        <v>#VALUE!</v>
      </c>
      <c r="C16" t="s">
        <v>8</v>
      </c>
      <c r="D16" t="s">
        <v>9</v>
      </c>
      <c r="E16">
        <v>25</v>
      </c>
      <c r="F16">
        <v>13</v>
      </c>
      <c r="G16" t="s">
        <v>48</v>
      </c>
      <c r="H16" s="1">
        <v>1836090</v>
      </c>
      <c r="I16" s="11">
        <v>2.08</v>
      </c>
      <c r="J16" s="21">
        <v>112</v>
      </c>
    </row>
    <row r="17" spans="2:10" x14ac:dyDescent="0.55000000000000004">
      <c r="B17" t="e" vm="14">
        <f>_xlfn.IMAGE(TBL[[#This Row],[LINK]],TBL[[#This Row],[NAME]])</f>
        <v>#VALUE!</v>
      </c>
      <c r="C17" t="s">
        <v>20</v>
      </c>
      <c r="D17" t="s">
        <v>9</v>
      </c>
      <c r="E17">
        <v>34</v>
      </c>
      <c r="F17">
        <v>6</v>
      </c>
      <c r="G17" t="s">
        <v>49</v>
      </c>
      <c r="H17" s="1">
        <v>1836090</v>
      </c>
      <c r="I17" s="11">
        <v>2.11</v>
      </c>
      <c r="J17" s="21">
        <v>120</v>
      </c>
    </row>
    <row r="18" spans="2:10" x14ac:dyDescent="0.55000000000000004">
      <c r="B18" t="e" vm="15">
        <f>_xlfn.IMAGE(TBL[[#This Row],[LINK]],TBL[[#This Row],[NAME]])</f>
        <v>#VALUE!</v>
      </c>
      <c r="C18" t="s">
        <v>17</v>
      </c>
      <c r="D18" t="s">
        <v>18</v>
      </c>
      <c r="E18">
        <v>33</v>
      </c>
      <c r="F18">
        <v>7</v>
      </c>
      <c r="G18" t="s">
        <v>50</v>
      </c>
      <c r="H18" s="1">
        <v>580373</v>
      </c>
      <c r="I18" s="11">
        <v>1.88</v>
      </c>
      <c r="J18" s="21">
        <v>94</v>
      </c>
    </row>
    <row r="19" spans="2:10" x14ac:dyDescent="0.55000000000000004">
      <c r="B19" t="e" vm="16">
        <f>_xlfn.IMAGE(TBL[[#This Row],[LINK]],TBL[[#This Row],[NAME]])</f>
        <v>#VALUE!</v>
      </c>
      <c r="C19" t="s">
        <v>13</v>
      </c>
      <c r="D19" t="s">
        <v>5</v>
      </c>
      <c r="E19">
        <v>23</v>
      </c>
      <c r="F19">
        <v>21</v>
      </c>
      <c r="G19" t="s">
        <v>51</v>
      </c>
      <c r="H19" s="1">
        <v>0</v>
      </c>
      <c r="I19" s="11">
        <v>1.85</v>
      </c>
      <c r="J19" s="21">
        <v>88</v>
      </c>
    </row>
    <row r="20" spans="2:10" x14ac:dyDescent="0.55000000000000004">
      <c r="B20" t="e" vm="17">
        <f>_xlfn.IMAGE(TBL[[#This Row],[LINK]],TBL[[#This Row],[NAME]])</f>
        <v>#VALUE!</v>
      </c>
      <c r="C20" t="s">
        <v>27</v>
      </c>
      <c r="D20" t="s">
        <v>26</v>
      </c>
      <c r="E20">
        <v>25</v>
      </c>
      <c r="F20">
        <v>10</v>
      </c>
      <c r="G20" t="s">
        <v>52</v>
      </c>
      <c r="H20" s="1">
        <v>0</v>
      </c>
      <c r="I20" s="11">
        <v>2.0099999999999998</v>
      </c>
      <c r="J20" s="21">
        <v>102</v>
      </c>
    </row>
  </sheetData>
  <phoneticPr fontId="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7F09A-97FF-440C-BBDF-C097E4BCBB39}">
  <dimension ref="B1:G23"/>
  <sheetViews>
    <sheetView showGridLines="0" zoomScale="85" zoomScaleNormal="85" workbookViewId="0">
      <selection activeCell="D3" sqref="D3"/>
    </sheetView>
  </sheetViews>
  <sheetFormatPr defaultRowHeight="24.6" x14ac:dyDescent="0.55000000000000004"/>
  <cols>
    <col min="1" max="1" width="3.46484375" customWidth="1"/>
    <col min="3" max="3" width="21.6640625" bestFit="1" customWidth="1"/>
    <col min="4" max="4" width="13" style="1" bestFit="1" customWidth="1"/>
  </cols>
  <sheetData>
    <row r="1" spans="2:7" x14ac:dyDescent="0.55000000000000004">
      <c r="B1" s="35" t="s">
        <v>79</v>
      </c>
      <c r="C1" s="35"/>
      <c r="D1" s="35"/>
      <c r="E1" s="35"/>
    </row>
    <row r="3" spans="2:7" x14ac:dyDescent="0.55000000000000004">
      <c r="C3" s="2" t="s">
        <v>31</v>
      </c>
      <c r="D3" s="3">
        <v>20000000</v>
      </c>
    </row>
    <row r="4" spans="2:7" x14ac:dyDescent="0.55000000000000004">
      <c r="C4" s="2" t="s">
        <v>32</v>
      </c>
      <c r="D4" s="4">
        <v>40000000</v>
      </c>
    </row>
    <row r="6" spans="2:7" x14ac:dyDescent="0.55000000000000004">
      <c r="B6" s="34" t="s">
        <v>30</v>
      </c>
      <c r="C6" s="34"/>
      <c r="D6" s="6" t="s">
        <v>3</v>
      </c>
      <c r="E6" s="5">
        <f>IFERROR(COUNT(_xlfn.ANCHORARRAY(B7)),"")</f>
        <v>3</v>
      </c>
      <c r="F6" s="10"/>
    </row>
    <row r="7" spans="2:7" ht="36" customHeight="1" x14ac:dyDescent="0.55000000000000004">
      <c r="B7" s="8" t="e" cm="1" vm="18">
        <f t="array" ref="B7:D9">_xlfn.LET(_xlpm.pic,
IFERROR(
_xlfn.CHOOSECOLS(_xlfn._xlws.FILTER(TBL[],(TBL[SALARY]&gt;=D3)*(TBL[SALARY]&lt;=D4),""),
1,6,7),""),_xlpm.pic)</f>
        <v>#VALUE!</v>
      </c>
      <c r="C7" s="9" t="str">
        <v>Nikola Jokic</v>
      </c>
      <c r="D7" s="22">
        <v>33047804</v>
      </c>
    </row>
    <row r="8" spans="2:7" ht="36" customHeight="1" x14ac:dyDescent="0.55000000000000004">
      <c r="B8" s="7" t="e" vm="19">
        <v>#VALUE!</v>
      </c>
      <c r="C8" s="7" t="str">
        <v>Jamal Murray</v>
      </c>
      <c r="D8" s="23">
        <v>31650000</v>
      </c>
      <c r="G8" s="60" t="s">
        <v>97</v>
      </c>
    </row>
    <row r="9" spans="2:7" ht="36" customHeight="1" x14ac:dyDescent="0.55000000000000004">
      <c r="B9" t="e" vm="20">
        <v>#VALUE!</v>
      </c>
      <c r="C9" t="str">
        <v>Michael Porter Jr.</v>
      </c>
      <c r="D9" s="24">
        <v>30913750</v>
      </c>
      <c r="G9" s="61" t="s">
        <v>98</v>
      </c>
    </row>
    <row r="10" spans="2:7" ht="36" customHeight="1" x14ac:dyDescent="0.55000000000000004">
      <c r="D10" s="24"/>
    </row>
    <row r="11" spans="2:7" ht="36" customHeight="1" x14ac:dyDescent="0.55000000000000004">
      <c r="D11" s="24"/>
    </row>
    <row r="12" spans="2:7" ht="36" customHeight="1" x14ac:dyDescent="0.55000000000000004">
      <c r="D12" s="24"/>
    </row>
    <row r="13" spans="2:7" ht="36" customHeight="1" x14ac:dyDescent="0.55000000000000004">
      <c r="D13" s="24"/>
    </row>
    <row r="14" spans="2:7" ht="36" customHeight="1" x14ac:dyDescent="0.55000000000000004">
      <c r="D14" s="24"/>
    </row>
    <row r="15" spans="2:7" ht="36" customHeight="1" x14ac:dyDescent="0.55000000000000004">
      <c r="D15" s="24"/>
    </row>
    <row r="16" spans="2:7" ht="36" customHeight="1" x14ac:dyDescent="0.55000000000000004">
      <c r="D16" s="24"/>
    </row>
    <row r="17" spans="4:4" ht="36" customHeight="1" x14ac:dyDescent="0.55000000000000004">
      <c r="D17" s="24"/>
    </row>
    <row r="18" spans="4:4" ht="36" customHeight="1" x14ac:dyDescent="0.55000000000000004">
      <c r="D18" s="24"/>
    </row>
    <row r="19" spans="4:4" ht="36" customHeight="1" x14ac:dyDescent="0.55000000000000004">
      <c r="D19" s="24"/>
    </row>
    <row r="20" spans="4:4" ht="36" customHeight="1" x14ac:dyDescent="0.55000000000000004">
      <c r="D20" s="24"/>
    </row>
    <row r="21" spans="4:4" ht="36" customHeight="1" x14ac:dyDescent="0.55000000000000004">
      <c r="D21" s="24"/>
    </row>
    <row r="22" spans="4:4" ht="36" customHeight="1" x14ac:dyDescent="0.55000000000000004">
      <c r="D22" s="24"/>
    </row>
    <row r="23" spans="4:4" ht="36" customHeight="1" x14ac:dyDescent="0.55000000000000004">
      <c r="D23" s="24"/>
    </row>
  </sheetData>
  <mergeCells count="2">
    <mergeCell ref="B6:C6"/>
    <mergeCell ref="B1:E1"/>
  </mergeCells>
  <conditionalFormatting sqref="B7:D28">
    <cfRule type="expression" dxfId="1" priority="3">
      <formula>($B7&lt;&gt;"")</formula>
    </cfRule>
  </conditionalFormatting>
  <conditionalFormatting sqref="D7:D23">
    <cfRule type="dataBar" priority="1">
      <dataBar>
        <cfvo type="min"/>
        <cfvo type="max"/>
        <color theme="7" tint="0.79998168889431442"/>
      </dataBar>
      <extLst>
        <ext xmlns:x14="http://schemas.microsoft.com/office/spreadsheetml/2009/9/main" uri="{B025F937-C7B1-47D3-B67F-A62EFF666E3E}">
          <x14:id>{8BACC4D1-443A-4B04-AF73-179E4CE87A0E}</x14:id>
        </ext>
      </extLst>
    </cfRule>
  </conditionalFormatting>
  <hyperlinks>
    <hyperlink ref="G8" r:id="rId1" xr:uid="{67A53A21-1DFC-4250-AAED-44CBC9BE3E77}"/>
  </hyperlinks>
  <pageMargins left="0.7" right="0.7" top="0.75" bottom="0.75" header="0.3" footer="0.3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BACC4D1-443A-4B04-AF73-179E4CE87A0E}">
            <x14:dataBar minLength="0" maxLength="100" border="1" gradient="0" direction="rightToLeft">
              <x14:cfvo type="autoMin"/>
              <x14:cfvo type="autoMax"/>
              <x14:borderColor theme="0" tint="-4.9989318521683403E-2"/>
              <x14:negativeFillColor rgb="FFFF0000"/>
              <x14:axisColor rgb="FF000000"/>
            </x14:dataBar>
          </x14:cfRule>
          <xm:sqref>D7:D23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116EC-8B90-4E28-A12B-4CD5D20A40E7}">
  <dimension ref="B1:E9"/>
  <sheetViews>
    <sheetView showGridLines="0" workbookViewId="0">
      <selection activeCell="E4" sqref="E4"/>
    </sheetView>
  </sheetViews>
  <sheetFormatPr defaultRowHeight="24.6" x14ac:dyDescent="0.55000000000000004"/>
  <cols>
    <col min="3" max="3" width="3.53125" customWidth="1"/>
    <col min="4" max="4" width="23.3984375" bestFit="1" customWidth="1"/>
    <col min="5" max="5" width="16.6640625" bestFit="1" customWidth="1"/>
  </cols>
  <sheetData>
    <row r="1" spans="2:5" x14ac:dyDescent="0.55000000000000004">
      <c r="B1" s="35" t="s">
        <v>78</v>
      </c>
      <c r="C1" s="35"/>
      <c r="D1" s="35"/>
      <c r="E1" s="35"/>
    </row>
    <row r="2" spans="2:5" ht="25.2" thickBot="1" x14ac:dyDescent="0.6"/>
    <row r="3" spans="2:5" ht="25.2" thickTop="1" x14ac:dyDescent="0.55000000000000004">
      <c r="B3" s="36" t="e" vm="21">
        <v>#VALUE!</v>
      </c>
      <c r="C3" s="15"/>
      <c r="D3" s="16" t="str">
        <f>_xlfn.XLOOKUP(B3,TBL[PICTURE],TBL[NAME],"")</f>
        <v>Bruce Brown</v>
      </c>
      <c r="E3" s="17">
        <f>_xlfn.XLOOKUP(B3,TBL[PICTURE],TBL[AGE],"")</f>
        <v>26</v>
      </c>
    </row>
    <row r="4" spans="2:5" x14ac:dyDescent="0.55000000000000004">
      <c r="B4" s="37"/>
      <c r="C4" s="12"/>
      <c r="D4" s="13" t="str">
        <f>_xlfn.XLOOKUP(B3,TBL[PICTURE],TBL[POS],"")</f>
        <v>SF</v>
      </c>
      <c r="E4" s="18" t="str">
        <f>_xlfn.CONCAT(
_xlfn.XLOOKUP(B3,TBL[PICTURE],TBL[HEIGHT],"")," M x ",
_xlfn.XLOOKUP(B3,TBL[PICTURE],TBL[WEIGHT],"")," KG")</f>
        <v>1.93 M x 92 KG</v>
      </c>
    </row>
    <row r="5" spans="2:5" ht="25.2" thickBot="1" x14ac:dyDescent="0.6">
      <c r="B5" s="38"/>
      <c r="C5" s="19"/>
      <c r="D5" s="14">
        <f>_xlfn.XLOOKUP(B3,TBL[PICTURE],TBL[NUMBER],"")</f>
        <v>11</v>
      </c>
      <c r="E5" s="20">
        <f>_xlfn.XLOOKUP(B3,TBL[PICTURE],TBL[SALARY],"")</f>
        <v>6479000</v>
      </c>
    </row>
    <row r="6" spans="2:5" ht="25.2" thickTop="1" x14ac:dyDescent="0.55000000000000004"/>
    <row r="8" spans="2:5" x14ac:dyDescent="0.55000000000000004">
      <c r="E8" s="60" t="s">
        <v>97</v>
      </c>
    </row>
    <row r="9" spans="2:5" x14ac:dyDescent="0.55000000000000004">
      <c r="E9" s="61" t="s">
        <v>98</v>
      </c>
    </row>
  </sheetData>
  <mergeCells count="2">
    <mergeCell ref="B3:B5"/>
    <mergeCell ref="B1:E1"/>
  </mergeCells>
  <conditionalFormatting sqref="E5">
    <cfRule type="expression" dxfId="0" priority="1">
      <formula>($B4&lt;&gt;"")</formula>
    </cfRule>
  </conditionalFormatting>
  <hyperlinks>
    <hyperlink ref="E8" r:id="rId1" xr:uid="{4D013CC2-E1A1-441F-BC03-2DDBEB914862}"/>
  </hyperlink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415D698-B068-455F-A624-C49BEEB4C512}">
          <x14:formula1>
            <xm:f>DB!$B$4:$B$20</xm:f>
          </x14:formula1>
          <xm:sqref>C3</xm:sqref>
        </x14:dataValidation>
        <x14:dataValidation type="list" allowBlank="1" showInputMessage="1" showErrorMessage="1" xr:uid="{105A1AB7-8EB4-48F9-BC56-397DB7C9E50E}">
          <x14:formula1>
            <xm:f>_xlfn.ANCHORARRAY(LIST!$C$3)</xm:f>
          </x14:formula1>
          <xm:sqref>B3:B5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2135E-9ADA-49A8-80D6-65392D694C10}">
  <dimension ref="C2:C19"/>
  <sheetViews>
    <sheetView showGridLines="0" workbookViewId="0">
      <selection activeCell="C3" sqref="C3"/>
    </sheetView>
  </sheetViews>
  <sheetFormatPr defaultRowHeight="24.6" x14ac:dyDescent="0.55000000000000004"/>
  <sheetData>
    <row r="2" spans="3:3" x14ac:dyDescent="0.55000000000000004">
      <c r="C2" s="32" t="s">
        <v>81</v>
      </c>
    </row>
    <row r="3" spans="3:3" x14ac:dyDescent="0.55000000000000004">
      <c r="C3" t="e" cm="1" vm="18">
        <f t="array" ref="C3:C19">_xlfn.UNIQUE(TBL[PICTURE])</f>
        <v>#VALUE!</v>
      </c>
    </row>
    <row r="4" spans="3:3" x14ac:dyDescent="0.55000000000000004">
      <c r="C4" t="e" vm="19">
        <v>#VALUE!</v>
      </c>
    </row>
    <row r="5" spans="3:3" x14ac:dyDescent="0.55000000000000004">
      <c r="C5" t="e" vm="20">
        <v>#VALUE!</v>
      </c>
    </row>
    <row r="6" spans="3:3" x14ac:dyDescent="0.55000000000000004">
      <c r="C6" t="e" vm="22">
        <v>#VALUE!</v>
      </c>
    </row>
    <row r="7" spans="3:3" x14ac:dyDescent="0.55000000000000004">
      <c r="C7" t="e" vm="23">
        <v>#VALUE!</v>
      </c>
    </row>
    <row r="8" spans="3:3" x14ac:dyDescent="0.55000000000000004">
      <c r="C8" t="e" vm="24">
        <v>#VALUE!</v>
      </c>
    </row>
    <row r="9" spans="3:3" x14ac:dyDescent="0.55000000000000004">
      <c r="C9" t="e" vm="25">
        <v>#VALUE!</v>
      </c>
    </row>
    <row r="10" spans="3:3" x14ac:dyDescent="0.55000000000000004">
      <c r="C10" t="e" vm="26">
        <v>#VALUE!</v>
      </c>
    </row>
    <row r="11" spans="3:3" x14ac:dyDescent="0.55000000000000004">
      <c r="C11" t="e" vm="27">
        <v>#VALUE!</v>
      </c>
    </row>
    <row r="12" spans="3:3" x14ac:dyDescent="0.55000000000000004">
      <c r="C12" t="e" vm="28">
        <v>#VALUE!</v>
      </c>
    </row>
    <row r="13" spans="3:3" x14ac:dyDescent="0.55000000000000004">
      <c r="C13" t="e" vm="29">
        <v>#VALUE!</v>
      </c>
    </row>
    <row r="14" spans="3:3" x14ac:dyDescent="0.55000000000000004">
      <c r="C14" t="e" vm="30">
        <v>#VALUE!</v>
      </c>
    </row>
    <row r="15" spans="3:3" x14ac:dyDescent="0.55000000000000004">
      <c r="C15" t="e" vm="31">
        <v>#VALUE!</v>
      </c>
    </row>
    <row r="16" spans="3:3" x14ac:dyDescent="0.55000000000000004">
      <c r="C16" t="e" vm="32">
        <v>#VALUE!</v>
      </c>
    </row>
    <row r="17" spans="3:3" x14ac:dyDescent="0.55000000000000004">
      <c r="C17" t="e" vm="33">
        <v>#VALUE!</v>
      </c>
    </row>
    <row r="18" spans="3:3" x14ac:dyDescent="0.55000000000000004">
      <c r="C18" t="e" vm="34">
        <v>#VALUE!</v>
      </c>
    </row>
    <row r="19" spans="3:3" x14ac:dyDescent="0.55000000000000004">
      <c r="C19" t="e" vm="35">
        <v>#VALUE!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A9DA-D38A-40BB-8C30-A081473A0366}">
  <dimension ref="B1:V26"/>
  <sheetViews>
    <sheetView showGridLines="0" topLeftCell="J1" zoomScale="70" zoomScaleNormal="70" workbookViewId="0">
      <selection activeCell="O14" sqref="O14"/>
    </sheetView>
  </sheetViews>
  <sheetFormatPr defaultRowHeight="24.6" x14ac:dyDescent="0.55000000000000004"/>
  <cols>
    <col min="2" max="2" width="12.1328125" bestFit="1" customWidth="1"/>
    <col min="3" max="3" width="8.265625" customWidth="1"/>
    <col min="4" max="4" width="11.3984375" customWidth="1"/>
    <col min="5" max="5" width="8.6640625" customWidth="1"/>
    <col min="6" max="6" width="19.6640625" customWidth="1"/>
    <col min="8" max="8" width="63.86328125" customWidth="1"/>
    <col min="9" max="9" width="11.33203125" bestFit="1" customWidth="1"/>
    <col min="10" max="10" width="3.19921875" customWidth="1"/>
    <col min="11" max="11" width="10.19921875" customWidth="1"/>
    <col min="12" max="14" width="3.73046875" customWidth="1"/>
    <col min="15" max="15" width="55.19921875" customWidth="1"/>
    <col min="16" max="17" width="13.265625" bestFit="1" customWidth="1"/>
    <col min="18" max="18" width="5.796875" customWidth="1"/>
    <col min="19" max="20" width="13.265625" bestFit="1" customWidth="1"/>
  </cols>
  <sheetData>
    <row r="1" spans="2:22" x14ac:dyDescent="0.55000000000000004">
      <c r="P1" s="39" t="s">
        <v>80</v>
      </c>
      <c r="Q1" s="39"/>
      <c r="R1" s="39"/>
      <c r="S1" s="39"/>
      <c r="T1" s="39"/>
    </row>
    <row r="2" spans="2:22" ht="32.4" customHeight="1" x14ac:dyDescent="0.55000000000000004">
      <c r="P2" s="31"/>
      <c r="Q2" s="30" t="e" vm="36">
        <f>_xlfn.XLOOKUP(Q6,TBL_TOTALS[PLAYER],TBL_TOTALS[PIC_TEAM],"")</f>
        <v>#VALUE!</v>
      </c>
      <c r="R2" s="31"/>
      <c r="S2" s="33" t="e" vm="37">
        <f>_xlfn.XLOOKUP(S6,TBL_TOTALS[PLAYER],TBL_TOTALS[PIC_TEAM],"")</f>
        <v>#VALUE!</v>
      </c>
      <c r="T2" s="31"/>
    </row>
    <row r="3" spans="2:22" x14ac:dyDescent="0.55000000000000004">
      <c r="Q3" s="40" t="e" vm="38">
        <f>_xlfn.XLOOKUP(Q6,TBL_TOTALS[PLAYER],TBL_TOTALS[PICTURE],"")</f>
        <v>#VALUE!</v>
      </c>
      <c r="R3" s="12"/>
      <c r="S3" s="40" t="e" vm="39">
        <f>_xlfn.XLOOKUP(S6,TBL_TOTALS[PLAYER],TBL_TOTALS[PICTURE],"")</f>
        <v>#VALUE!</v>
      </c>
    </row>
    <row r="4" spans="2:22" x14ac:dyDescent="0.55000000000000004">
      <c r="B4" s="25" t="s">
        <v>30</v>
      </c>
      <c r="C4" s="25" t="s">
        <v>53</v>
      </c>
      <c r="D4" s="25" t="s">
        <v>54</v>
      </c>
      <c r="E4" s="25" t="s">
        <v>55</v>
      </c>
      <c r="F4" s="25" t="s">
        <v>72</v>
      </c>
      <c r="G4" s="25" t="s">
        <v>28</v>
      </c>
      <c r="H4" s="25" t="s">
        <v>82</v>
      </c>
      <c r="I4" s="25" t="s">
        <v>83</v>
      </c>
      <c r="K4" t="s">
        <v>30</v>
      </c>
      <c r="L4" t="s">
        <v>74</v>
      </c>
      <c r="M4" t="s">
        <v>75</v>
      </c>
      <c r="N4" t="s">
        <v>76</v>
      </c>
      <c r="Q4" s="40"/>
      <c r="R4" s="12"/>
      <c r="S4" s="40"/>
    </row>
    <row r="5" spans="2:22" x14ac:dyDescent="0.55000000000000004">
      <c r="B5" t="s">
        <v>36</v>
      </c>
      <c r="C5">
        <v>600</v>
      </c>
      <c r="D5">
        <v>269</v>
      </c>
      <c r="E5">
        <v>190</v>
      </c>
      <c r="F5" s="26" t="s">
        <v>64</v>
      </c>
      <c r="G5" t="e" vm="40">
        <f>_xlfn.IMAGE(TBL_TOTALS[[#This Row],[PICTURE_LINK]],TBL_TOTALS[[#This Row],[PLAYER]])</f>
        <v>#VALUE!</v>
      </c>
      <c r="H5" s="26" t="s">
        <v>99</v>
      </c>
      <c r="I5" t="e" vm="41">
        <f>_xlfn.IMAGE(TBL_TOTALS[[#This Row],[TEAM_LINK]])</f>
        <v>#VALUE!</v>
      </c>
      <c r="K5" t="str" cm="1">
        <f t="array" ref="K5:N5">_xlfn._xlws.FILTER(TBL_TOTALS[[PLAYER]:[ASSISTS]],TBL_TOTALS[PLAYER]="Nikola Jokic")</f>
        <v>Nikola Jokic</v>
      </c>
      <c r="L5">
        <v>600</v>
      </c>
      <c r="M5">
        <v>269</v>
      </c>
      <c r="N5">
        <v>190</v>
      </c>
      <c r="Q5" s="40"/>
      <c r="S5" s="40"/>
    </row>
    <row r="6" spans="2:22" x14ac:dyDescent="0.55000000000000004">
      <c r="B6" t="s">
        <v>56</v>
      </c>
      <c r="C6">
        <v>592</v>
      </c>
      <c r="D6">
        <v>142</v>
      </c>
      <c r="E6">
        <v>129</v>
      </c>
      <c r="F6" s="26" t="s">
        <v>63</v>
      </c>
      <c r="G6" t="e" vm="42">
        <f>_xlfn.IMAGE(TBL_TOTALS[[#This Row],[PICTURE_LINK]],TBL_TOTALS[[#This Row],[PLAYER]])</f>
        <v>#VALUE!</v>
      </c>
      <c r="H6" s="26" t="s">
        <v>100</v>
      </c>
      <c r="I6" t="e" vm="43">
        <f>_xlfn.IMAGE(TBL_TOTALS[[#This Row],[TEAM_LINK]])</f>
        <v>#VALUE!</v>
      </c>
      <c r="K6" t="str" cm="1">
        <f t="array" ref="K6:N6">_xlfn._xlws.FILTER(TBL_TOTALS[[PLAYER]:[ASSISTS]],TBL_TOTALS[PLAYER]=C26)</f>
        <v>Jayson Tatum</v>
      </c>
      <c r="L6">
        <v>543</v>
      </c>
      <c r="M6">
        <v>210</v>
      </c>
      <c r="N6">
        <v>105</v>
      </c>
      <c r="Q6" s="28" t="str">
        <f>K5</f>
        <v>Nikola Jokic</v>
      </c>
      <c r="R6" s="29" t="s">
        <v>77</v>
      </c>
      <c r="S6" s="27" t="str">
        <f>K6</f>
        <v>Jayson Tatum</v>
      </c>
    </row>
    <row r="7" spans="2:22" x14ac:dyDescent="0.55000000000000004">
      <c r="B7" t="s">
        <v>57</v>
      </c>
      <c r="C7">
        <v>543</v>
      </c>
      <c r="D7">
        <v>210</v>
      </c>
      <c r="E7">
        <v>105</v>
      </c>
      <c r="F7" s="26" t="s">
        <v>71</v>
      </c>
      <c r="G7" t="e" vm="44">
        <f>_xlfn.IMAGE(TBL_TOTALS[[#This Row],[PICTURE_LINK]],TBL_TOTALS[[#This Row],[PLAYER]])</f>
        <v>#VALUE!</v>
      </c>
      <c r="H7" s="26" t="s">
        <v>101</v>
      </c>
      <c r="I7" t="e" vm="45">
        <f>_xlfn.IMAGE(TBL_TOTALS[[#This Row],[TEAM_LINK]])</f>
        <v>#VALUE!</v>
      </c>
    </row>
    <row r="8" spans="2:22" x14ac:dyDescent="0.55000000000000004">
      <c r="B8" t="s">
        <v>37</v>
      </c>
      <c r="C8">
        <v>522</v>
      </c>
      <c r="D8">
        <v>113</v>
      </c>
      <c r="E8">
        <v>142</v>
      </c>
      <c r="F8" s="26" t="s">
        <v>65</v>
      </c>
      <c r="G8" t="e" vm="46">
        <f>_xlfn.IMAGE(TBL_TOTALS[[#This Row],[PICTURE_LINK]],TBL_TOTALS[[#This Row],[PLAYER]])</f>
        <v>#VALUE!</v>
      </c>
      <c r="H8" s="26" t="s">
        <v>99</v>
      </c>
      <c r="I8" t="e" vm="41">
        <f>_xlfn.IMAGE(TBL_TOTALS[[#This Row],[TEAM_LINK]])</f>
        <v>#VALUE!</v>
      </c>
      <c r="K8" t="str">
        <f>_xlfn.CONCAT(K5," VS ",K6)</f>
        <v>Nikola Jokic VS Jayson Tatum</v>
      </c>
    </row>
    <row r="9" spans="2:22" x14ac:dyDescent="0.55000000000000004">
      <c r="B9" t="s">
        <v>58</v>
      </c>
      <c r="C9">
        <v>453</v>
      </c>
      <c r="D9">
        <v>112</v>
      </c>
      <c r="E9">
        <v>68</v>
      </c>
      <c r="F9" s="26" t="s">
        <v>70</v>
      </c>
      <c r="G9" t="e" vm="47">
        <f>_xlfn.IMAGE(TBL_TOTALS[[#This Row],[PICTURE_LINK]],TBL_TOTALS[[#This Row],[PLAYER]])</f>
        <v>#VALUE!</v>
      </c>
      <c r="H9" s="26" t="s">
        <v>101</v>
      </c>
      <c r="I9" t="e" vm="45">
        <f>_xlfn.IMAGE(TBL_TOTALS[[#This Row],[TEAM_LINK]])</f>
        <v>#VALUE!</v>
      </c>
    </row>
    <row r="10" spans="2:22" x14ac:dyDescent="0.55000000000000004">
      <c r="B10" t="s">
        <v>59</v>
      </c>
      <c r="C10">
        <v>412</v>
      </c>
      <c r="D10">
        <v>227</v>
      </c>
      <c r="E10">
        <v>85</v>
      </c>
      <c r="F10" s="26" t="s">
        <v>66</v>
      </c>
      <c r="G10" t="e" vm="48">
        <f>_xlfn.IMAGE(TBL_TOTALS[[#This Row],[PICTURE_LINK]],TBL_TOTALS[[#This Row],[PLAYER]])</f>
        <v>#VALUE!</v>
      </c>
      <c r="H10" s="26" t="s">
        <v>100</v>
      </c>
      <c r="I10" t="e" vm="43">
        <f>_xlfn.IMAGE(TBL_TOTALS[[#This Row],[TEAM_LINK]])</f>
        <v>#VALUE!</v>
      </c>
      <c r="V10" s="60" t="s">
        <v>97</v>
      </c>
    </row>
    <row r="11" spans="2:22" x14ac:dyDescent="0.55000000000000004">
      <c r="B11" t="s">
        <v>60</v>
      </c>
      <c r="C11">
        <v>361</v>
      </c>
      <c r="D11">
        <v>225</v>
      </c>
      <c r="E11">
        <v>41</v>
      </c>
      <c r="F11" s="26" t="s">
        <v>68</v>
      </c>
      <c r="G11" t="e" vm="49">
        <f>_xlfn.IMAGE(TBL_TOTALS[[#This Row],[PICTURE_LINK]],TBL_TOTALS[[#This Row],[PLAYER]])</f>
        <v>#VALUE!</v>
      </c>
      <c r="H11" s="26" t="s">
        <v>102</v>
      </c>
      <c r="I11" t="e" vm="50">
        <f>_xlfn.IMAGE(TBL_TOTALS[[#This Row],[TEAM_LINK]])</f>
        <v>#VALUE!</v>
      </c>
      <c r="V11" s="61" t="s">
        <v>98</v>
      </c>
    </row>
    <row r="12" spans="2:22" x14ac:dyDescent="0.55000000000000004">
      <c r="B12" t="s">
        <v>61</v>
      </c>
      <c r="C12">
        <v>84</v>
      </c>
      <c r="D12">
        <v>170</v>
      </c>
      <c r="E12">
        <v>43</v>
      </c>
      <c r="F12" s="26" t="s">
        <v>69</v>
      </c>
      <c r="G12" t="e" vm="51">
        <f>_xlfn.IMAGE(TBL_TOTALS[[#This Row],[PICTURE_LINK]],TBL_TOTALS[[#This Row],[PLAYER]])</f>
        <v>#VALUE!</v>
      </c>
      <c r="H12" s="26" t="s">
        <v>103</v>
      </c>
      <c r="I12" t="e" vm="52">
        <f>_xlfn.IMAGE(TBL_TOTALS[[#This Row],[TEAM_LINK]])</f>
        <v>#VALUE!</v>
      </c>
    </row>
    <row r="13" spans="2:22" x14ac:dyDescent="0.55000000000000004">
      <c r="B13" t="s">
        <v>62</v>
      </c>
      <c r="C13">
        <v>392</v>
      </c>
      <c r="D13">
        <v>158</v>
      </c>
      <c r="E13">
        <v>104</v>
      </c>
      <c r="F13" s="26" t="s">
        <v>67</v>
      </c>
      <c r="G13" t="e" vm="53">
        <f>_xlfn.IMAGE(TBL_TOTALS[[#This Row],[PICTURE_LINK]],TBL_TOTALS[[#This Row],[PLAYER]])</f>
        <v>#VALUE!</v>
      </c>
      <c r="H13" s="26" t="s">
        <v>102</v>
      </c>
      <c r="I13" t="e" vm="50">
        <f>_xlfn.IMAGE(TBL_TOTALS[[#This Row],[TEAM_LINK]])</f>
        <v>#VALUE!</v>
      </c>
    </row>
    <row r="15" spans="2:22" x14ac:dyDescent="0.55000000000000004">
      <c r="B15" t="s">
        <v>30</v>
      </c>
      <c r="C15" t="s">
        <v>73</v>
      </c>
    </row>
    <row r="16" spans="2:22" hidden="1" x14ac:dyDescent="0.55000000000000004">
      <c r="B16" t="s">
        <v>36</v>
      </c>
      <c r="C16">
        <f>SUBTOTAL(3,TBL_SLICER[[#This Row],[PLAYER]])</f>
        <v>0</v>
      </c>
    </row>
    <row r="17" spans="2:3" hidden="1" x14ac:dyDescent="0.55000000000000004">
      <c r="B17" t="s">
        <v>56</v>
      </c>
      <c r="C17">
        <f>SUBTOTAL(3,TBL_SLICER[[#This Row],[PLAYER]])</f>
        <v>0</v>
      </c>
    </row>
    <row r="18" spans="2:3" x14ac:dyDescent="0.55000000000000004">
      <c r="B18" t="s">
        <v>57</v>
      </c>
      <c r="C18">
        <f>SUBTOTAL(3,TBL_SLICER[[#This Row],[PLAYER]])</f>
        <v>1</v>
      </c>
    </row>
    <row r="19" spans="2:3" hidden="1" x14ac:dyDescent="0.55000000000000004">
      <c r="B19" t="s">
        <v>37</v>
      </c>
      <c r="C19">
        <f>SUBTOTAL(3,TBL_SLICER[[#This Row],[PLAYER]])</f>
        <v>0</v>
      </c>
    </row>
    <row r="20" spans="2:3" hidden="1" x14ac:dyDescent="0.55000000000000004">
      <c r="B20" t="s">
        <v>58</v>
      </c>
      <c r="C20">
        <f>SUBTOTAL(3,TBL_SLICER[[#This Row],[PLAYER]])</f>
        <v>0</v>
      </c>
    </row>
    <row r="21" spans="2:3" hidden="1" x14ac:dyDescent="0.55000000000000004">
      <c r="B21" t="s">
        <v>59</v>
      </c>
      <c r="C21">
        <f>SUBTOTAL(3,TBL_SLICER[[#This Row],[PLAYER]])</f>
        <v>0</v>
      </c>
    </row>
    <row r="22" spans="2:3" hidden="1" x14ac:dyDescent="0.55000000000000004">
      <c r="B22" t="s">
        <v>60</v>
      </c>
      <c r="C22">
        <f>SUBTOTAL(3,TBL_SLICER[[#This Row],[PLAYER]])</f>
        <v>0</v>
      </c>
    </row>
    <row r="23" spans="2:3" hidden="1" x14ac:dyDescent="0.55000000000000004">
      <c r="B23" t="s">
        <v>61</v>
      </c>
      <c r="C23">
        <f>SUBTOTAL(3,TBL_SLICER[[#This Row],[PLAYER]])</f>
        <v>0</v>
      </c>
    </row>
    <row r="24" spans="2:3" hidden="1" x14ac:dyDescent="0.55000000000000004">
      <c r="B24" t="s">
        <v>62</v>
      </c>
      <c r="C24">
        <f>SUBTOTAL(3,TBL_SLICER[[#This Row],[PLAYER]])</f>
        <v>0</v>
      </c>
    </row>
    <row r="26" spans="2:3" x14ac:dyDescent="0.55000000000000004">
      <c r="B26">
        <f>SUBTOTAL(3,TBL_SLICER[PLAYER])</f>
        <v>1</v>
      </c>
      <c r="C26" t="str">
        <f>_xlfn.XLOOKUP(B26,TBL_SLICER[SUB],TBL_SLICER[PLAYER],"")</f>
        <v>Jayson Tatum</v>
      </c>
    </row>
  </sheetData>
  <mergeCells count="3">
    <mergeCell ref="P1:T1"/>
    <mergeCell ref="Q3:Q5"/>
    <mergeCell ref="S3:S5"/>
  </mergeCells>
  <hyperlinks>
    <hyperlink ref="H6" r:id="rId1" display="https://a.espncdn.com/combiner/i?img=/i/teamlogos/nba/500/mia.png&amp;scale=crop&amp;cquality=40&amp;location=origin&amp;w=80&amp;h=80" xr:uid="{84B08EB1-1191-40DA-8AAC-0FD677FF934B}"/>
    <hyperlink ref="H10" r:id="rId2" display="https://a.espncdn.com/combiner/i?img=/i/teamlogos/nba/500/mia.png&amp;scale=crop&amp;cquality=40&amp;location=origin&amp;w=80&amp;h=80" xr:uid="{AF06B6E1-0F86-439F-8BF3-13E601E0B148}"/>
    <hyperlink ref="H5" r:id="rId3" xr:uid="{2557F7B0-4B0E-486E-87E1-FF878933FD11}"/>
    <hyperlink ref="H8" r:id="rId4" display="https://a.espncdn.com/combiner/i?img=/i/teamlogos/nba/500/den.png&amp;scale=crop&amp;cquality=40&amp;location=origin&amp;w=80&amp;h=80" xr:uid="{609D106E-26CE-450D-95FA-22BAB7F0AE2C}"/>
    <hyperlink ref="H7" r:id="rId5" display="https://a.espncdn.com/combiner/i?img=/i/teamlogos/nba/500/bos.png&amp;h=200&amp;w=200" xr:uid="{6AF15C01-D84D-4309-825B-E1EA2295917B}"/>
    <hyperlink ref="H9" r:id="rId6" display="https://a.espncdn.com/combiner/i?img=/i/teamlogos/nba/500/bos.png&amp;h=200&amp;w=200" xr:uid="{2AE3F7AC-6F81-4C58-A728-552E2830A9EB}"/>
    <hyperlink ref="H12" r:id="rId7" display="https://a.espncdn.com/combiner/i?img=/i/teamlogos/nba/500/gs.png&amp;h=200&amp;w=200" xr:uid="{BFD88B15-3E92-4ED7-9590-20A93383AFFA}"/>
    <hyperlink ref="H11" r:id="rId8" display="https://a.espncdn.com/combiner/i?img=/i/teamlogos/nba/500/lal.png&amp;h=200&amp;w=200" xr:uid="{49FE3ACD-D6AF-4104-A344-7A0CB2037B21}"/>
    <hyperlink ref="H13" r:id="rId9" display="https://a.espncdn.com/combiner/i?img=/i/teamlogos/nba/500/lal.png&amp;h=200&amp;w=200" xr:uid="{BE1C41F1-DABA-4F9E-90FD-DEA2180135CD}"/>
    <hyperlink ref="V10" r:id="rId10" xr:uid="{7EA2D1F7-76C3-4A43-BCC6-4EE6F890BA14}"/>
  </hyperlinks>
  <pageMargins left="0.7" right="0.7" top="0.75" bottom="0.75" header="0.3" footer="0.3"/>
  <pageSetup paperSize="9" orientation="portrait" r:id="rId11"/>
  <drawing r:id="rId12"/>
  <tableParts count="2">
    <tablePart r:id="rId13"/>
    <tablePart r:id="rId1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15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E J K 4 V u G d A F u l A A A A 9 g A A A B I A H A B D b 2 5 m a W c v U G F j a 2 F n Z S 5 4 b W w g o h g A K K A U A A A A A A A A A A A A A A A A A A A A A A A A A A A A h Y 9 N D o I w G E S v Q r q n P 0 i M I R 9 l 4 c p E E h O N c d u U C o 1 Q D C 2 W u 7 n w S F 5 B j K L u X M 6 b t 5 i 5 X 2 + Q D U 0 d X F R n d W t S x D B F g T K y L b Q p U 9 S 7 Y 7 h A G Y e N k C d R q m C U j U 0 G W 6 S o c u 6 c E O K 9 x 3 6 G 2 6 4 k E a W M H P L 1 V l a q E e g j 6 / 9 y q I 1 1 w k i F O O x f Y 3 i E G Z v j m M a Y A p k g 5 N p 8 h W j c + 2 x / I C z 7 2 v W d 4 t q F q x 2 Q K Q J 5 f + A P U E s D B B Q A A g A I A B C S u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Q k r h W K I p H u A 4 A A A A R A A A A E w A c A E Z v c m 1 1 b G F z L 1 N l Y 3 R p b 2 4 x L m 0 g o h g A K K A U A A A A A A A A A A A A A A A A A A A A A A A A A A A A K 0 5 N L s n M z 1 M I h t C G 1 g B Q S w E C L Q A U A A I A C A A Q k r h W 4 Z 0 A W 6 U A A A D 2 A A A A E g A A A A A A A A A A A A A A A A A A A A A A Q 2 9 u Z m l n L 1 B h Y 2 t h Z 2 U u e G 1 s U E s B A i 0 A F A A C A A g A E J K 4 V g / K 6 a u k A A A A 6 Q A A A B M A A A A A A A A A A A A A A A A A 8 Q A A A F t D b 2 5 0 Z W 5 0 X 1 R 5 c G V z X S 5 4 b W x Q S w E C L Q A U A A I A C A A Q k r h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r x I S x E R Z u E 6 I u v e b g E 9 + g g A A A A A C A A A A A A A Q Z g A A A A E A A C A A A A A 9 n e 6 v Q T t Z G N H M e 7 o m f U G 1 S V y N 3 X N c 9 x G f U f P j N B 9 H R Q A A A A A O g A A A A A I A A C A A A A B k x L w W W w F M d D + / 5 R q j t L d J I Z f Y l S 9 0 V e h 8 m g N 0 X 3 z s 7 l A A A A C R 2 z l 6 U A 7 / D 7 I S m w F i G m Y r c B Y d Q y z D 6 v 8 e X n w N z Q g p A 7 d 7 2 f L C K x r F d C X l Y g 3 T 2 q A F 5 c z 8 q S 3 5 d X 9 5 d e r z h 1 5 h G + Y s t T Z N r + K q D s q k V S N o O E A A A A B G u P M k T c P + u 0 E O v 0 m 8 d 8 u N W P e Q a u f V m x T L 2 W c E M v 9 o + z Y M n 1 r N + Z m 2 O U U p n y B O Y F K s 3 c e 5 a h W d Q J Z C w t 1 W G V / H < / D a t a M a s h u p > 
</file>

<file path=customXml/itemProps1.xml><?xml version="1.0" encoding="utf-8"?>
<ds:datastoreItem xmlns:ds="http://schemas.openxmlformats.org/officeDocument/2006/customXml" ds:itemID="{47167A26-2152-4589-A8E4-595CB00CE10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1</vt:i4>
      </vt:variant>
    </vt:vector>
  </HeadingPairs>
  <TitlesOfParts>
    <vt:vector size="7" baseType="lpstr">
      <vt:lpstr>CHI_SONO &gt;</vt:lpstr>
      <vt:lpstr>DB</vt:lpstr>
      <vt:lpstr>DYNAMIC_DASHBOARD</vt:lpstr>
      <vt:lpstr>ONE_PLAYER_REPORT</vt:lpstr>
      <vt:lpstr>LIST</vt:lpstr>
      <vt:lpstr>PLAYER_VS_PLAYER</vt:lpstr>
      <vt:lpstr>PLAYERZ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Filocamo</dc:creator>
  <cp:lastModifiedBy>Marco Filocamo</cp:lastModifiedBy>
  <dcterms:created xsi:type="dcterms:W3CDTF">2023-05-24T16:14:06Z</dcterms:created>
  <dcterms:modified xsi:type="dcterms:W3CDTF">2023-06-22T13:40:41Z</dcterms:modified>
</cp:coreProperties>
</file>